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cintosh SSD 🧙‍♂️/Sébastien/DIFFUSEURS/FRANCE TELEVISIONS - FTV/_Comités de suivi/_SV Comité de suivi/"/>
    </mc:Choice>
  </mc:AlternateContent>
  <xr:revisionPtr revIDLastSave="0" documentId="13_ncr:1_{40B5B4B4-E753-E34D-BB82-8B5258A1716F}" xr6:coauthVersionLast="47" xr6:coauthVersionMax="47" xr10:uidLastSave="{00000000-0000-0000-0000-000000000000}"/>
  <bookViews>
    <workbookView xWindow="460" yWindow="500" windowWidth="35060" windowHeight="21120" xr2:uid="{9B77FD17-B316-634D-9F0A-FC15BD882D86}"/>
  </bookViews>
  <sheets>
    <sheet name="Investissements par Antenne" sheetId="1" r:id="rId1"/>
    <sheet name="Investissement par Genre" sheetId="3" r:id="rId2"/>
    <sheet name="Nombre d'objectifs" sheetId="5" r:id="rId3"/>
    <sheet name="CA Par Producteurs" sheetId="6" r:id="rId4"/>
    <sheet name="XXX (feuilles de calculs)" sheetId="4" r:id="rId5"/>
    <sheet name="CA par Producteurs (noms)" sheetId="7" r:id="rId6"/>
  </sheets>
  <definedNames>
    <definedName name="_xlnm.Print_Area" localSheetId="1">'Investissement par Genre'!$A$1:$O$42</definedName>
    <definedName name="_xlnm.Print_Area" localSheetId="0">'Investissements par Antenne'!$A$1:$O$41</definedName>
    <definedName name="_xlnm.Print_Area" localSheetId="2">'Nombre d''objectifs'!$A$1:$H$53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0" i="4" l="1"/>
  <c r="M2" i="6"/>
  <c r="I2" i="6"/>
  <c r="G2" i="6"/>
  <c r="E2" i="6"/>
  <c r="C2" i="6"/>
  <c r="J9" i="5"/>
  <c r="U10" i="4"/>
  <c r="S7" i="3"/>
  <c r="S8" i="3"/>
  <c r="R10" i="3"/>
  <c r="S3" i="3" s="1"/>
  <c r="J10" i="4"/>
  <c r="R10" i="1"/>
  <c r="S9" i="1" s="1"/>
  <c r="S8" i="1"/>
  <c r="S7" i="1"/>
  <c r="S5" i="1"/>
  <c r="S4" i="1"/>
  <c r="S3" i="1"/>
  <c r="AD9" i="4"/>
  <c r="S4" i="3" l="1"/>
  <c r="S6" i="3"/>
  <c r="S5" i="3"/>
  <c r="S9" i="3"/>
  <c r="AL9" i="4"/>
  <c r="AL8" i="4"/>
  <c r="AL7" i="4"/>
  <c r="AL6" i="4"/>
  <c r="AL5" i="4"/>
  <c r="AL4" i="4"/>
  <c r="AK3" i="4"/>
  <c r="AJ3" i="4"/>
  <c r="AI3" i="4"/>
  <c r="AH3" i="4"/>
  <c r="AG3" i="4"/>
  <c r="AJ2" i="4"/>
  <c r="AI2" i="4"/>
  <c r="AH2" i="4"/>
  <c r="AG2" i="4"/>
  <c r="L3" i="6"/>
  <c r="I3" i="6"/>
  <c r="G3" i="6"/>
  <c r="E3" i="6"/>
  <c r="M3" i="6" s="1"/>
  <c r="C3" i="6"/>
  <c r="I9" i="5"/>
  <c r="Q9" i="3"/>
  <c r="Q8" i="3"/>
  <c r="Q7" i="3"/>
  <c r="Q6" i="3"/>
  <c r="Q5" i="3"/>
  <c r="Q4" i="3"/>
  <c r="Q3" i="3"/>
  <c r="Q9" i="1"/>
  <c r="Q8" i="1"/>
  <c r="Q7" i="1"/>
  <c r="Q5" i="1"/>
  <c r="Q4" i="1"/>
  <c r="Q3" i="1"/>
  <c r="K4" i="6"/>
  <c r="I4" i="6"/>
  <c r="G4" i="6"/>
  <c r="M4" i="6" s="1"/>
  <c r="E4" i="6"/>
  <c r="C4" i="6"/>
  <c r="O3" i="1"/>
  <c r="O9" i="1"/>
  <c r="O8" i="1"/>
  <c r="O7" i="1"/>
  <c r="O5" i="1"/>
  <c r="O4" i="1"/>
  <c r="O9" i="3"/>
  <c r="O8" i="3"/>
  <c r="O7" i="3"/>
  <c r="O6" i="3"/>
  <c r="O5" i="3"/>
  <c r="O4" i="3"/>
  <c r="O3" i="3"/>
  <c r="M10" i="6"/>
  <c r="M9" i="6"/>
  <c r="M8" i="6"/>
  <c r="M7" i="6"/>
  <c r="M6" i="6"/>
  <c r="M5" i="6"/>
  <c r="M8" i="1"/>
  <c r="M7" i="1"/>
  <c r="M5" i="1"/>
  <c r="M4" i="1"/>
  <c r="M3" i="1"/>
  <c r="K10" i="1"/>
  <c r="I8" i="1"/>
  <c r="I7" i="1"/>
  <c r="I6" i="1"/>
  <c r="I5" i="1"/>
  <c r="I4" i="1"/>
  <c r="I3" i="1"/>
  <c r="E10" i="1"/>
  <c r="G10" i="1"/>
  <c r="C10" i="1"/>
  <c r="AL3" i="4" l="1"/>
  <c r="AL2" i="4"/>
  <c r="I10" i="1"/>
</calcChain>
</file>

<file path=xl/sharedStrings.xml><?xml version="1.0" encoding="utf-8"?>
<sst xmlns="http://schemas.openxmlformats.org/spreadsheetml/2006/main" count="230" uniqueCount="95">
  <si>
    <t>Antenne</t>
  </si>
  <si>
    <t>%</t>
  </si>
  <si>
    <t>France 2</t>
  </si>
  <si>
    <t>France 3</t>
  </si>
  <si>
    <t>France 5</t>
  </si>
  <si>
    <t>France ô</t>
  </si>
  <si>
    <t>Culturebox (web native)</t>
  </si>
  <si>
    <t>Total investissements K€</t>
  </si>
  <si>
    <t>Total</t>
  </si>
  <si>
    <t>Genre</t>
  </si>
  <si>
    <t>TOTAL</t>
  </si>
  <si>
    <t>Chorégraphique</t>
  </si>
  <si>
    <t>Cirque</t>
  </si>
  <si>
    <t>Concert Classique</t>
  </si>
  <si>
    <t>Concerts (autres)</t>
  </si>
  <si>
    <t>Dramatique</t>
  </si>
  <si>
    <t>Humour</t>
  </si>
  <si>
    <t>Lyrique</t>
  </si>
  <si>
    <r>
      <t>France 4 /</t>
    </r>
    <r>
      <rPr>
        <sz val="12"/>
        <color theme="1"/>
        <rFont val="Calibri (Corps)"/>
      </rPr>
      <t xml:space="preserve"> </t>
    </r>
    <r>
      <rPr>
        <sz val="12"/>
        <color rgb="FF0070C0"/>
        <rFont val="Calibri (Corps)"/>
      </rPr>
      <t>cbox tv</t>
    </r>
  </si>
  <si>
    <t>Portail Outre-Mer</t>
  </si>
  <si>
    <t>CA&gt;1M€ (sociétés)</t>
  </si>
  <si>
    <t>500K€&lt;CA&lt;1M€ (sociétés)</t>
  </si>
  <si>
    <t>200K€&lt;CA&lt;500K€ (sociétés)</t>
  </si>
  <si>
    <t>100K€&lt;CA&lt;200K€ (sociétés)</t>
  </si>
  <si>
    <t>CA&lt;100K€</t>
  </si>
  <si>
    <t>TOTAL NB d'OBJECTIFS</t>
  </si>
  <si>
    <t>TOTAL NB DE PRODUCTEURS</t>
  </si>
  <si>
    <t>France ô : arrêt de diffusion le 24 août 2020</t>
  </si>
  <si>
    <t>Nb d’objectifs total CA&gt;1M€</t>
  </si>
  <si>
    <t>Nb d’objectifs total 500K€&lt;CA&lt;1M€</t>
  </si>
  <si>
    <t>Nb d’objectifs total 200K€&lt;CA&lt;500K€</t>
  </si>
  <si>
    <t>Nb d’objectifs total 100K€&lt;CA&lt;200K€</t>
  </si>
  <si>
    <t>Nb d’objectifs total CA&lt;100K€</t>
  </si>
  <si>
    <t>Année</t>
  </si>
  <si>
    <t>NOM DE SOCIETE</t>
  </si>
  <si>
    <t>GROUPE (ACTUEL)</t>
  </si>
  <si>
    <t>CA EN k€</t>
  </si>
  <si>
    <t>Entre 100k et 200 k€</t>
  </si>
  <si>
    <t>200k à 500 K€</t>
  </si>
  <si>
    <t>&gt; 1M€</t>
  </si>
  <si>
    <t>&lt; 100k€</t>
  </si>
  <si>
    <t>ANNEE</t>
  </si>
  <si>
    <t>MEDIAWAN</t>
  </si>
  <si>
    <t>500k à 1 M€</t>
  </si>
  <si>
    <t>AUBES  PRODUCTIONS</t>
  </si>
  <si>
    <t>BONNE  PIOCHE  TELEVISION</t>
  </si>
  <si>
    <t>COMPAGNIE  DES  INDES  (LA)</t>
  </si>
  <si>
    <t>ELECTRON  LIBRE  PRODUCTIONS</t>
  </si>
  <si>
    <t>MORGANE  PRODUCTION</t>
  </si>
  <si>
    <t>CAMERA  LUCIDA PRODUCTIONS</t>
  </si>
  <si>
    <t>ROUSSILLON  &amp;  ASSOC</t>
  </si>
  <si>
    <t>NEUTRA PRODUCTIONS</t>
  </si>
  <si>
    <t>SUPERMOUCHE  PRODUCTIONS</t>
  </si>
  <si>
    <t>VICTOIRES  DE  LA MUSIQUE  (LES)</t>
  </si>
  <si>
    <t>AXE  SUD</t>
  </si>
  <si>
    <t>BEL AIR  MEDIA</t>
  </si>
  <si>
    <t>BELLE  TELE  (LA)</t>
  </si>
  <si>
    <t>MILGRAM</t>
  </si>
  <si>
    <t>POMME  PRODUCTION</t>
  </si>
  <si>
    <t>PRISMEDIA</t>
  </si>
  <si>
    <t>SOMBRERO  &amp;CO</t>
  </si>
  <si>
    <t>CINETEVE</t>
  </si>
  <si>
    <t>ELZEVIR</t>
  </si>
  <si>
    <t>FILMS  JACK  FEBUS  (LES)</t>
  </si>
  <si>
    <t>KIOSCO  MAX</t>
  </si>
  <si>
    <t>BLOGOTHEQUE  (LA)</t>
  </si>
  <si>
    <t>MARTHA  PRODUCTIONS</t>
  </si>
  <si>
    <t>OZANGO</t>
  </si>
  <si>
    <t>SEQUENCE</t>
  </si>
  <si>
    <t>SHOTGUN</t>
  </si>
  <si>
    <t>SOURDOREILLE  PRODUCTION</t>
  </si>
  <si>
    <t>24 IMAGES</t>
  </si>
  <si>
    <t>ADLTV</t>
  </si>
  <si>
    <t>AMDA</t>
  </si>
  <si>
    <t>BCI  COMMUNICATION</t>
  </si>
  <si>
    <t>CAMERA ONE  TELEVISION</t>
  </si>
  <si>
    <t>COMME  UNE  IMAGE</t>
  </si>
  <si>
    <t>FILMS  DE  LA BUTTE</t>
  </si>
  <si>
    <t>FEDERATION</t>
  </si>
  <si>
    <t>FRANCETV.STUDIO</t>
  </si>
  <si>
    <t>LA GENERALE  DE  PRODUCTION</t>
  </si>
  <si>
    <t>KM  PRODUCTION</t>
  </si>
  <si>
    <t>MAGNETO  PROD</t>
  </si>
  <si>
    <t>OLEO FILMS</t>
  </si>
  <si>
    <t>OXYMORE</t>
  </si>
  <si>
    <t>PURPROD</t>
  </si>
  <si>
    <t>UGO  PROD</t>
  </si>
  <si>
    <t>VEILLEUR  DE  NUIT  PRODUCTION</t>
  </si>
  <si>
    <t>WAHOO</t>
  </si>
  <si>
    <t>WALTER  FILMS</t>
  </si>
  <si>
    <t>ZYCOPOLIS</t>
  </si>
  <si>
    <t>KM</t>
  </si>
  <si>
    <t>NOMBRE D'OBJECTIFS</t>
  </si>
  <si>
    <t>ELEPHANT  ADVENTURES</t>
  </si>
  <si>
    <t>FTV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</si>
</sst>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 (Corps)"/>
    </font>
    <font>
      <sz val="12"/>
      <color rgb="FF0070C0"/>
      <name val="Calibri (Corps)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 (Corps)"/>
    </font>
    <font>
      <sz val="12"/>
      <name val="Calibri (Corps)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0" fillId="3" borderId="0" xfId="0" applyFill="1"/>
    <xf numFmtId="0" fontId="3" fillId="4" borderId="0" xfId="0" applyFont="1" applyFill="1" applyAlignment="1">
      <alignment horizontal="center" wrapText="1"/>
    </xf>
    <xf numFmtId="0" fontId="0" fillId="4" borderId="0" xfId="0" applyFill="1"/>
    <xf numFmtId="0" fontId="2" fillId="4" borderId="0" xfId="0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0" applyFont="1" applyAlignment="1">
      <alignment horizontal="center"/>
    </xf>
    <xf numFmtId="0" fontId="1" fillId="4" borderId="0" xfId="0" applyFont="1" applyFill="1"/>
    <xf numFmtId="0" fontId="1" fillId="3" borderId="0" xfId="0" applyFont="1" applyFill="1"/>
    <xf numFmtId="0" fontId="4" fillId="3" borderId="0" xfId="0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/>
    <xf numFmtId="1" fontId="0" fillId="0" borderId="0" xfId="0" applyNumberFormat="1"/>
    <xf numFmtId="1" fontId="0" fillId="4" borderId="0" xfId="0" applyNumberFormat="1" applyFill="1"/>
    <xf numFmtId="0" fontId="4" fillId="4" borderId="0" xfId="0" applyFont="1" applyFill="1"/>
    <xf numFmtId="1" fontId="1" fillId="2" borderId="0" xfId="0" applyNumberFormat="1" applyFont="1" applyFill="1"/>
    <xf numFmtId="0" fontId="0" fillId="0" borderId="5" xfId="0" applyBorder="1"/>
    <xf numFmtId="0" fontId="2" fillId="0" borderId="8" xfId="0" applyFont="1" applyBorder="1" applyAlignment="1">
      <alignment horizont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1" fillId="0" borderId="0" xfId="0" applyNumberFormat="1" applyFont="1"/>
    <xf numFmtId="0" fontId="11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12" fillId="4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4" borderId="11" xfId="0" applyFill="1" applyBorder="1"/>
    <xf numFmtId="1" fontId="0" fillId="3" borderId="0" xfId="0" applyNumberFormat="1" applyFill="1"/>
    <xf numFmtId="1" fontId="4" fillId="3" borderId="2" xfId="0" applyNumberFormat="1" applyFont="1" applyFill="1" applyBorder="1"/>
    <xf numFmtId="1" fontId="1" fillId="3" borderId="0" xfId="0" applyNumberFormat="1" applyFont="1" applyFill="1"/>
    <xf numFmtId="1" fontId="4" fillId="4" borderId="0" xfId="0" applyNumberFormat="1" applyFont="1" applyFill="1"/>
    <xf numFmtId="1" fontId="0" fillId="3" borderId="2" xfId="0" applyNumberFormat="1" applyFill="1" applyBorder="1"/>
    <xf numFmtId="1" fontId="1" fillId="2" borderId="2" xfId="0" applyNumberFormat="1" applyFont="1" applyFill="1" applyBorder="1"/>
    <xf numFmtId="1" fontId="0" fillId="5" borderId="0" xfId="0" applyNumberFormat="1" applyFill="1"/>
    <xf numFmtId="1" fontId="0" fillId="5" borderId="2" xfId="0" applyNumberFormat="1" applyFill="1" applyBorder="1"/>
    <xf numFmtId="0" fontId="0" fillId="5" borderId="5" xfId="0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4" borderId="13" xfId="0" applyFont="1" applyFill="1" applyBorder="1"/>
    <xf numFmtId="0" fontId="0" fillId="4" borderId="14" xfId="0" applyFill="1" applyBorder="1"/>
    <xf numFmtId="0" fontId="0" fillId="3" borderId="14" xfId="0" applyFill="1" applyBorder="1"/>
    <xf numFmtId="0" fontId="2" fillId="4" borderId="14" xfId="0" applyFont="1" applyFill="1" applyBorder="1"/>
    <xf numFmtId="0" fontId="2" fillId="3" borderId="14" xfId="0" applyFont="1" applyFill="1" applyBorder="1"/>
    <xf numFmtId="0" fontId="0" fillId="3" borderId="7" xfId="0" applyFill="1" applyBorder="1"/>
    <xf numFmtId="1" fontId="2" fillId="3" borderId="14" xfId="0" applyNumberFormat="1" applyFont="1" applyFill="1" applyBorder="1"/>
    <xf numFmtId="1" fontId="2" fillId="4" borderId="14" xfId="0" applyNumberFormat="1" applyFont="1" applyFill="1" applyBorder="1"/>
    <xf numFmtId="1" fontId="2" fillId="3" borderId="7" xfId="0" applyNumberFormat="1" applyFont="1" applyFill="1" applyBorder="1"/>
    <xf numFmtId="0" fontId="9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2" borderId="0" xfId="0" applyFont="1" applyFill="1"/>
    <xf numFmtId="1" fontId="4" fillId="2" borderId="0" xfId="0" applyNumberFormat="1" applyFont="1" applyFill="1"/>
    <xf numFmtId="1" fontId="0" fillId="4" borderId="14" xfId="0" applyNumberFormat="1" applyFill="1" applyBorder="1"/>
    <xf numFmtId="0" fontId="3" fillId="2" borderId="5" xfId="0" applyFont="1" applyFill="1" applyBorder="1" applyAlignment="1">
      <alignment horizontal="center"/>
    </xf>
    <xf numFmtId="0" fontId="2" fillId="4" borderId="10" xfId="0" applyFont="1" applyFill="1" applyBorder="1"/>
    <xf numFmtId="0" fontId="2" fillId="3" borderId="10" xfId="0" applyFont="1" applyFill="1" applyBorder="1"/>
    <xf numFmtId="0" fontId="4" fillId="4" borderId="15" xfId="0" applyFont="1" applyFill="1" applyBorder="1"/>
    <xf numFmtId="0" fontId="0" fillId="0" borderId="4" xfId="0" applyBorder="1"/>
    <xf numFmtId="0" fontId="2" fillId="0" borderId="8" xfId="0" applyFont="1" applyBorder="1"/>
    <xf numFmtId="0" fontId="0" fillId="0" borderId="8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" fontId="17" fillId="0" borderId="0" xfId="0" applyNumberFormat="1" applyFont="1" applyAlignment="1">
      <alignment horizontal="center" vertical="top" shrinkToFit="1"/>
    </xf>
    <xf numFmtId="1" fontId="17" fillId="5" borderId="0" xfId="0" applyNumberFormat="1" applyFont="1" applyFill="1" applyAlignment="1">
      <alignment horizontal="center" vertical="top" shrinkToFit="1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 vertical="top" wrapText="1"/>
    </xf>
    <xf numFmtId="0" fontId="0" fillId="8" borderId="5" xfId="0" applyFill="1" applyBorder="1"/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Oeuvres Patrimoniales du Spectacle Vivant - FTV</a:t>
            </a:r>
          </a:p>
          <a:p>
            <a:pPr>
              <a:defRPr/>
            </a:pPr>
            <a:r>
              <a:rPr lang="fr-FR" b="1">
                <a:solidFill>
                  <a:sysClr val="windowText" lastClr="000000"/>
                </a:solidFill>
              </a:rPr>
              <a:t>Evolution des investissements par Antenne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'XXX (feuilles de calculs)'!$A$2</c:f>
              <c:strCache>
                <c:ptCount val="1"/>
                <c:pt idx="0">
                  <c:v>Antenne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'XXX (feuilles de calculs)'!$B$1:$J$1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calculs)'!$B$2:$J$2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9-8140-815E-9A5990942195}"/>
            </c:ext>
          </c:extLst>
        </c:ser>
        <c:ser>
          <c:idx val="2"/>
          <c:order val="1"/>
          <c:tx>
            <c:strRef>
              <c:f>'XXX (feuilles de calculs)'!$A$3</c:f>
              <c:strCache>
                <c:ptCount val="1"/>
                <c:pt idx="0">
                  <c:v>France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'XXX (feuilles de calculs)'!$B$1:$J$1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calculs)'!$B$3:$J$3</c:f>
              <c:numCache>
                <c:formatCode>General</c:formatCode>
                <c:ptCount val="9"/>
                <c:pt idx="0">
                  <c:v>7705</c:v>
                </c:pt>
                <c:pt idx="1">
                  <c:v>7655</c:v>
                </c:pt>
                <c:pt idx="2">
                  <c:v>7233</c:v>
                </c:pt>
                <c:pt idx="3">
                  <c:v>5368</c:v>
                </c:pt>
                <c:pt idx="4">
                  <c:v>5947</c:v>
                </c:pt>
                <c:pt idx="5">
                  <c:v>5697</c:v>
                </c:pt>
                <c:pt idx="6" formatCode="0">
                  <c:v>3041</c:v>
                </c:pt>
                <c:pt idx="7">
                  <c:v>3408</c:v>
                </c:pt>
                <c:pt idx="8" formatCode="0">
                  <c:v>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D9-8140-815E-9A5990942195}"/>
            </c:ext>
          </c:extLst>
        </c:ser>
        <c:ser>
          <c:idx val="3"/>
          <c:order val="2"/>
          <c:tx>
            <c:strRef>
              <c:f>'XXX (feuilles de calculs)'!$A$4</c:f>
              <c:strCache>
                <c:ptCount val="1"/>
                <c:pt idx="0">
                  <c:v>France 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'XXX (feuilles de calculs)'!$B$1:$J$1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calculs)'!$B$4:$J$4</c:f>
              <c:numCache>
                <c:formatCode>General</c:formatCode>
                <c:ptCount val="9"/>
                <c:pt idx="0">
                  <c:v>5999</c:v>
                </c:pt>
                <c:pt idx="1">
                  <c:v>6292</c:v>
                </c:pt>
                <c:pt idx="2">
                  <c:v>5990</c:v>
                </c:pt>
                <c:pt idx="3">
                  <c:v>3172</c:v>
                </c:pt>
                <c:pt idx="4">
                  <c:v>3356</c:v>
                </c:pt>
                <c:pt idx="5">
                  <c:v>1944</c:v>
                </c:pt>
                <c:pt idx="6" formatCode="0">
                  <c:v>2286</c:v>
                </c:pt>
                <c:pt idx="7">
                  <c:v>2747</c:v>
                </c:pt>
                <c:pt idx="8" formatCode="0">
                  <c:v>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D9-8140-815E-9A5990942195}"/>
            </c:ext>
          </c:extLst>
        </c:ser>
        <c:ser>
          <c:idx val="4"/>
          <c:order val="3"/>
          <c:tx>
            <c:strRef>
              <c:f>'XXX (feuilles de calculs)'!$A$5</c:f>
              <c:strCache>
                <c:ptCount val="1"/>
                <c:pt idx="0">
                  <c:v>France 4 / cbox tv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'XXX (feuilles de calculs)'!$B$1:$J$1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calculs)'!$B$5:$J$5</c:f>
              <c:numCache>
                <c:formatCode>General</c:formatCode>
                <c:ptCount val="9"/>
                <c:pt idx="0">
                  <c:v>642</c:v>
                </c:pt>
                <c:pt idx="1">
                  <c:v>512</c:v>
                </c:pt>
                <c:pt idx="2">
                  <c:v>324</c:v>
                </c:pt>
                <c:pt idx="3">
                  <c:v>403</c:v>
                </c:pt>
                <c:pt idx="4">
                  <c:v>0</c:v>
                </c:pt>
                <c:pt idx="5">
                  <c:v>2082</c:v>
                </c:pt>
                <c:pt idx="6" formatCode="0">
                  <c:v>5893</c:v>
                </c:pt>
                <c:pt idx="7">
                  <c:v>6091</c:v>
                </c:pt>
                <c:pt idx="8" formatCode="0">
                  <c:v>6151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D9-8140-815E-9A5990942195}"/>
            </c:ext>
          </c:extLst>
        </c:ser>
        <c:ser>
          <c:idx val="5"/>
          <c:order val="4"/>
          <c:tx>
            <c:strRef>
              <c:f>'XXX (feuilles de calculs)'!$A$6</c:f>
              <c:strCache>
                <c:ptCount val="1"/>
                <c:pt idx="0">
                  <c:v>France 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'XXX (feuilles de calculs)'!$B$1:$J$1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calculs)'!$B$6:$J$6</c:f>
              <c:numCache>
                <c:formatCode>General</c:formatCode>
                <c:ptCount val="9"/>
                <c:pt idx="0">
                  <c:v>694</c:v>
                </c:pt>
                <c:pt idx="1">
                  <c:v>683</c:v>
                </c:pt>
                <c:pt idx="2">
                  <c:v>1373</c:v>
                </c:pt>
                <c:pt idx="3">
                  <c:v>401</c:v>
                </c:pt>
                <c:pt idx="4">
                  <c:v>199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D9-8140-815E-9A5990942195}"/>
            </c:ext>
          </c:extLst>
        </c:ser>
        <c:ser>
          <c:idx val="6"/>
          <c:order val="5"/>
          <c:tx>
            <c:strRef>
              <c:f>'XXX (feuilles de calculs)'!$A$7</c:f>
              <c:strCache>
                <c:ptCount val="1"/>
                <c:pt idx="0">
                  <c:v>France 5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'XXX (feuilles de calculs)'!$B$1:$J$1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calculs)'!$B$7:$J$7</c:f>
              <c:numCache>
                <c:formatCode>General</c:formatCode>
                <c:ptCount val="9"/>
                <c:pt idx="0">
                  <c:v>609</c:v>
                </c:pt>
                <c:pt idx="1">
                  <c:v>444</c:v>
                </c:pt>
                <c:pt idx="2">
                  <c:v>70</c:v>
                </c:pt>
                <c:pt idx="3">
                  <c:v>4109</c:v>
                </c:pt>
                <c:pt idx="4">
                  <c:v>5300</c:v>
                </c:pt>
                <c:pt idx="5">
                  <c:v>5219</c:v>
                </c:pt>
                <c:pt idx="6" formatCode="0">
                  <c:v>3401</c:v>
                </c:pt>
                <c:pt idx="7">
                  <c:v>2996</c:v>
                </c:pt>
                <c:pt idx="8" formatCode="0">
                  <c:v>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D9-8140-815E-9A5990942195}"/>
            </c:ext>
          </c:extLst>
        </c:ser>
        <c:ser>
          <c:idx val="7"/>
          <c:order val="6"/>
          <c:tx>
            <c:strRef>
              <c:f>'XXX (feuilles de calculs)'!$A$8</c:f>
              <c:strCache>
                <c:ptCount val="1"/>
                <c:pt idx="0">
                  <c:v>Culturebox (web native)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'XXX (feuilles de calculs)'!$B$1:$J$1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calculs)'!$B$8:$J$8</c:f>
              <c:numCache>
                <c:formatCode>General</c:formatCode>
                <c:ptCount val="9"/>
                <c:pt idx="0">
                  <c:v>1403</c:v>
                </c:pt>
                <c:pt idx="1">
                  <c:v>1766</c:v>
                </c:pt>
                <c:pt idx="2">
                  <c:v>2018</c:v>
                </c:pt>
                <c:pt idx="3">
                  <c:v>2360</c:v>
                </c:pt>
                <c:pt idx="4">
                  <c:v>2202</c:v>
                </c:pt>
                <c:pt idx="5">
                  <c:v>2130</c:v>
                </c:pt>
                <c:pt idx="6" formatCode="0">
                  <c:v>2155</c:v>
                </c:pt>
                <c:pt idx="7">
                  <c:v>1808</c:v>
                </c:pt>
                <c:pt idx="8" formatCode="0">
                  <c:v>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D9-8140-815E-9A5990942195}"/>
            </c:ext>
          </c:extLst>
        </c:ser>
        <c:ser>
          <c:idx val="8"/>
          <c:order val="7"/>
          <c:tx>
            <c:strRef>
              <c:f>'XXX (feuilles de calculs)'!$A$9</c:f>
              <c:strCache>
                <c:ptCount val="1"/>
                <c:pt idx="0">
                  <c:v>Portail Outre-Mer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'XXX (feuilles de calculs)'!$B$1:$J$1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calculs)'!$B$9:$J$9</c:f>
              <c:numCache>
                <c:formatCode>General</c:formatCode>
                <c:ptCount val="9"/>
                <c:pt idx="5">
                  <c:v>92</c:v>
                </c:pt>
                <c:pt idx="6" formatCode="0">
                  <c:v>393</c:v>
                </c:pt>
                <c:pt idx="7">
                  <c:v>236</c:v>
                </c:pt>
                <c:pt idx="8" formatCode="0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E-6B40-8610-3B2620C792BA}"/>
            </c:ext>
          </c:extLst>
        </c:ser>
        <c:ser>
          <c:idx val="0"/>
          <c:order val="8"/>
          <c:tx>
            <c:strRef>
              <c:f>'XXX (feuilles de calculs)'!$A$10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'XXX (feuilles de calculs)'!$B$1:$J$1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calculs)'!$B$10:$J$10</c:f>
              <c:numCache>
                <c:formatCode>General</c:formatCode>
                <c:ptCount val="9"/>
                <c:pt idx="0">
                  <c:v>17054</c:v>
                </c:pt>
                <c:pt idx="1">
                  <c:v>17352</c:v>
                </c:pt>
                <c:pt idx="2">
                  <c:v>17009</c:v>
                </c:pt>
                <c:pt idx="3">
                  <c:v>15814</c:v>
                </c:pt>
                <c:pt idx="4">
                  <c:v>17004</c:v>
                </c:pt>
                <c:pt idx="5">
                  <c:v>17165</c:v>
                </c:pt>
                <c:pt idx="6">
                  <c:v>17169</c:v>
                </c:pt>
                <c:pt idx="7">
                  <c:v>17287</c:v>
                </c:pt>
                <c:pt idx="8" formatCode="0">
                  <c:v>17704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0-594C-8573-A330DFE1C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752384"/>
        <c:axId val="1442022544"/>
      </c:lineChart>
      <c:catAx>
        <c:axId val="144275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2022544"/>
        <c:crosses val="autoZero"/>
        <c:auto val="1"/>
        <c:lblAlgn val="ctr"/>
        <c:lblOffset val="100"/>
        <c:noMultiLvlLbl val="0"/>
      </c:catAx>
      <c:valAx>
        <c:axId val="144202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>
                    <a:solidFill>
                      <a:sysClr val="windowText" lastClr="000000"/>
                    </a:solidFill>
                  </a:rPr>
                  <a:t>Total</a:t>
                </a:r>
                <a:r>
                  <a:rPr lang="fr-FR" baseline="0">
                    <a:solidFill>
                      <a:sysClr val="windowText" lastClr="000000"/>
                    </a:solidFill>
                  </a:rPr>
                  <a:t> Investissement (en K€)</a:t>
                </a:r>
                <a:endParaRPr lang="fr-FR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275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Oeuvres Patrimoniales du Spectacle Vivant - FTV</a:t>
            </a:r>
          </a:p>
          <a:p>
            <a:pPr>
              <a:defRPr/>
            </a:pPr>
            <a:r>
              <a:rPr lang="fr-FR" b="1">
                <a:solidFill>
                  <a:sysClr val="windowText" lastClr="000000"/>
                </a:solidFill>
              </a:rPr>
              <a:t>Evolution des investissements par Genre (en K€)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'XXX (feuilles de calculs)'!$L$2</c:f>
              <c:strCache>
                <c:ptCount val="1"/>
                <c:pt idx="0">
                  <c:v>Genre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'XXX (feuilles de calculs)'!$M$1:$U$1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calculs)'!$M$2:$U$2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87-D64A-8B2D-A13E93BD9615}"/>
            </c:ext>
          </c:extLst>
        </c:ser>
        <c:ser>
          <c:idx val="3"/>
          <c:order val="1"/>
          <c:tx>
            <c:strRef>
              <c:f>'XXX (feuilles de calculs)'!$L$3</c:f>
              <c:strCache>
                <c:ptCount val="1"/>
                <c:pt idx="0">
                  <c:v>Chorégraphique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'XXX (feuilles de calculs)'!$M$1:$U$1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calculs)'!$M$3:$U$3</c:f>
              <c:numCache>
                <c:formatCode>General</c:formatCode>
                <c:ptCount val="9"/>
                <c:pt idx="0">
                  <c:v>984</c:v>
                </c:pt>
                <c:pt idx="1">
                  <c:v>726</c:v>
                </c:pt>
                <c:pt idx="2">
                  <c:v>1347</c:v>
                </c:pt>
                <c:pt idx="3">
                  <c:v>1314</c:v>
                </c:pt>
                <c:pt idx="4">
                  <c:v>479</c:v>
                </c:pt>
                <c:pt idx="5">
                  <c:v>1117</c:v>
                </c:pt>
                <c:pt idx="6">
                  <c:v>1177</c:v>
                </c:pt>
                <c:pt idx="7">
                  <c:v>1082</c:v>
                </c:pt>
                <c:pt idx="8">
                  <c:v>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87-D64A-8B2D-A13E93BD9615}"/>
            </c:ext>
          </c:extLst>
        </c:ser>
        <c:ser>
          <c:idx val="4"/>
          <c:order val="2"/>
          <c:tx>
            <c:strRef>
              <c:f>'XXX (feuilles de calculs)'!$L$4</c:f>
              <c:strCache>
                <c:ptCount val="1"/>
                <c:pt idx="0">
                  <c:v>Cirque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'XXX (feuilles de calculs)'!$M$1:$U$1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calculs)'!$M$4:$U$4</c:f>
              <c:numCache>
                <c:formatCode>General</c:formatCode>
                <c:ptCount val="9"/>
                <c:pt idx="0">
                  <c:v>523</c:v>
                </c:pt>
                <c:pt idx="1">
                  <c:v>524</c:v>
                </c:pt>
                <c:pt idx="2">
                  <c:v>625</c:v>
                </c:pt>
                <c:pt idx="3">
                  <c:v>522</c:v>
                </c:pt>
                <c:pt idx="4">
                  <c:v>428</c:v>
                </c:pt>
                <c:pt idx="5">
                  <c:v>286</c:v>
                </c:pt>
                <c:pt idx="6">
                  <c:v>493</c:v>
                </c:pt>
                <c:pt idx="7">
                  <c:v>612</c:v>
                </c:pt>
                <c:pt idx="8">
                  <c:v>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87-D64A-8B2D-A13E93BD9615}"/>
            </c:ext>
          </c:extLst>
        </c:ser>
        <c:ser>
          <c:idx val="5"/>
          <c:order val="3"/>
          <c:tx>
            <c:strRef>
              <c:f>'XXX (feuilles de calculs)'!$L$5</c:f>
              <c:strCache>
                <c:ptCount val="1"/>
                <c:pt idx="0">
                  <c:v>Concert Classique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'XXX (feuilles de calculs)'!$M$1:$U$1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calculs)'!$M$5:$U$5</c:f>
              <c:numCache>
                <c:formatCode>General</c:formatCode>
                <c:ptCount val="9"/>
                <c:pt idx="0">
                  <c:v>3545</c:v>
                </c:pt>
                <c:pt idx="1">
                  <c:v>3607</c:v>
                </c:pt>
                <c:pt idx="2">
                  <c:v>3367</c:v>
                </c:pt>
                <c:pt idx="3">
                  <c:v>2672</c:v>
                </c:pt>
                <c:pt idx="4">
                  <c:v>3411</c:v>
                </c:pt>
                <c:pt idx="5">
                  <c:v>3411</c:v>
                </c:pt>
                <c:pt idx="6">
                  <c:v>3205</c:v>
                </c:pt>
                <c:pt idx="7">
                  <c:v>3346</c:v>
                </c:pt>
                <c:pt idx="8">
                  <c:v>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87-D64A-8B2D-A13E93BD9615}"/>
            </c:ext>
          </c:extLst>
        </c:ser>
        <c:ser>
          <c:idx val="6"/>
          <c:order val="4"/>
          <c:tx>
            <c:strRef>
              <c:f>'XXX (feuilles de calculs)'!$L$6</c:f>
              <c:strCache>
                <c:ptCount val="1"/>
                <c:pt idx="0">
                  <c:v>Concerts (autres)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'XXX (feuilles de calculs)'!$M$1:$U$1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calculs)'!$M$6:$U$6</c:f>
              <c:numCache>
                <c:formatCode>General</c:formatCode>
                <c:ptCount val="9"/>
                <c:pt idx="0">
                  <c:v>4549</c:v>
                </c:pt>
                <c:pt idx="1">
                  <c:v>4057</c:v>
                </c:pt>
                <c:pt idx="2">
                  <c:v>4358</c:v>
                </c:pt>
                <c:pt idx="3">
                  <c:v>4798</c:v>
                </c:pt>
                <c:pt idx="4">
                  <c:v>5142</c:v>
                </c:pt>
                <c:pt idx="5">
                  <c:v>5980</c:v>
                </c:pt>
                <c:pt idx="6">
                  <c:v>6670</c:v>
                </c:pt>
                <c:pt idx="7">
                  <c:v>5889</c:v>
                </c:pt>
                <c:pt idx="8">
                  <c:v>5655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F-2A47-BBC3-74CE6661CFDA}"/>
            </c:ext>
          </c:extLst>
        </c:ser>
        <c:ser>
          <c:idx val="7"/>
          <c:order val="5"/>
          <c:tx>
            <c:strRef>
              <c:f>'XXX (feuilles de calculs)'!$L$7</c:f>
              <c:strCache>
                <c:ptCount val="1"/>
                <c:pt idx="0">
                  <c:v>Dramatique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'XXX (feuilles de calculs)'!$M$1:$U$1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calculs)'!$M$7:$U$7</c:f>
              <c:numCache>
                <c:formatCode>General</c:formatCode>
                <c:ptCount val="9"/>
                <c:pt idx="0">
                  <c:v>4137</c:v>
                </c:pt>
                <c:pt idx="1">
                  <c:v>4538</c:v>
                </c:pt>
                <c:pt idx="2">
                  <c:v>3144</c:v>
                </c:pt>
                <c:pt idx="3">
                  <c:v>4618</c:v>
                </c:pt>
                <c:pt idx="4">
                  <c:v>6547</c:v>
                </c:pt>
                <c:pt idx="5">
                  <c:v>5279</c:v>
                </c:pt>
                <c:pt idx="6">
                  <c:v>3827</c:v>
                </c:pt>
                <c:pt idx="7">
                  <c:v>4611</c:v>
                </c:pt>
                <c:pt idx="8">
                  <c:v>4140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F-2A47-BBC3-74CE6661CFDA}"/>
            </c:ext>
          </c:extLst>
        </c:ser>
        <c:ser>
          <c:idx val="8"/>
          <c:order val="6"/>
          <c:tx>
            <c:strRef>
              <c:f>'XXX (feuilles de calculs)'!$L$8</c:f>
              <c:strCache>
                <c:ptCount val="1"/>
                <c:pt idx="0">
                  <c:v>Humour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'XXX (feuilles de calculs)'!$M$1:$U$1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calculs)'!$M$8:$U$8</c:f>
              <c:numCache>
                <c:formatCode>General</c:formatCode>
                <c:ptCount val="9"/>
                <c:pt idx="0">
                  <c:v>70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190</c:v>
                </c:pt>
                <c:pt idx="7">
                  <c:v>141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8F-2A47-BBC3-74CE6661CFDA}"/>
            </c:ext>
          </c:extLst>
        </c:ser>
        <c:ser>
          <c:idx val="0"/>
          <c:order val="7"/>
          <c:tx>
            <c:strRef>
              <c:f>'XXX (feuilles de calculs)'!$L$9</c:f>
              <c:strCache>
                <c:ptCount val="1"/>
                <c:pt idx="0">
                  <c:v>Lyrique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'XXX (feuilles de calculs)'!$M$1:$U$1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calculs)'!$M$9:$U$9</c:f>
              <c:numCache>
                <c:formatCode>General</c:formatCode>
                <c:ptCount val="9"/>
                <c:pt idx="0">
                  <c:v>3246</c:v>
                </c:pt>
                <c:pt idx="1">
                  <c:v>3899</c:v>
                </c:pt>
                <c:pt idx="2">
                  <c:v>4169</c:v>
                </c:pt>
                <c:pt idx="3">
                  <c:v>1892</c:v>
                </c:pt>
                <c:pt idx="4">
                  <c:v>996</c:v>
                </c:pt>
                <c:pt idx="5">
                  <c:v>1092</c:v>
                </c:pt>
                <c:pt idx="6">
                  <c:v>1606</c:v>
                </c:pt>
                <c:pt idx="7">
                  <c:v>1607</c:v>
                </c:pt>
                <c:pt idx="8">
                  <c:v>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D-1E40-B88E-5253E32AD361}"/>
            </c:ext>
          </c:extLst>
        </c:ser>
        <c:ser>
          <c:idx val="1"/>
          <c:order val="8"/>
          <c:tx>
            <c:strRef>
              <c:f>'XXX (feuilles de calculs)'!$L$10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'XXX (feuilles de calculs)'!$M$1:$U$1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calculs)'!$M$10:$U$10</c:f>
              <c:numCache>
                <c:formatCode>General</c:formatCode>
                <c:ptCount val="9"/>
                <c:pt idx="0">
                  <c:v>17054</c:v>
                </c:pt>
                <c:pt idx="1">
                  <c:v>17352</c:v>
                </c:pt>
                <c:pt idx="2">
                  <c:v>17009</c:v>
                </c:pt>
                <c:pt idx="3">
                  <c:v>15814</c:v>
                </c:pt>
                <c:pt idx="4">
                  <c:v>17004</c:v>
                </c:pt>
                <c:pt idx="5">
                  <c:v>17165</c:v>
                </c:pt>
                <c:pt idx="6">
                  <c:v>17169</c:v>
                </c:pt>
                <c:pt idx="7">
                  <c:v>17287</c:v>
                </c:pt>
                <c:pt idx="8">
                  <c:v>17703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9-4D4D-A6DD-77CFD06F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9887408"/>
        <c:axId val="1381439872"/>
      </c:lineChart>
      <c:catAx>
        <c:axId val="147988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1439872"/>
        <c:crosses val="autoZero"/>
        <c:auto val="1"/>
        <c:lblAlgn val="ctr"/>
        <c:lblOffset val="100"/>
        <c:noMultiLvlLbl val="0"/>
      </c:catAx>
      <c:valAx>
        <c:axId val="13814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>
                    <a:solidFill>
                      <a:sysClr val="windowText" lastClr="000000"/>
                    </a:solidFill>
                  </a:rPr>
                  <a:t>Total</a:t>
                </a:r>
                <a:r>
                  <a:rPr lang="fr-FR" baseline="0">
                    <a:solidFill>
                      <a:sysClr val="windowText" lastClr="000000"/>
                    </a:solidFill>
                  </a:rPr>
                  <a:t> Investissements (en K€)</a:t>
                </a:r>
                <a:endParaRPr lang="fr-FR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988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u="none" strike="noStrike" kern="1200" spc="0" baseline="0">
                <a:solidFill>
                  <a:sysClr val="windowText" lastClr="000000"/>
                </a:solidFill>
              </a:rPr>
              <a:t>Oeuvres Patrimoniales du Spectacle Vivant - FTV</a:t>
            </a:r>
          </a:p>
          <a:p>
            <a:pPr>
              <a:defRPr/>
            </a:pPr>
            <a:r>
              <a:rPr lang="fr-FR" sz="1800" b="1" i="0" u="none" strike="noStrike" kern="1200" spc="0" baseline="0">
                <a:solidFill>
                  <a:sysClr val="windowText" lastClr="000000"/>
                </a:solidFill>
              </a:rPr>
              <a:t>Evolution du nombre d'objectifs par antennes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'Nombre d''objectifs'!$A$2</c:f>
              <c:strCache>
                <c:ptCount val="1"/>
                <c:pt idx="0">
                  <c:v>France 2</c:v>
                </c:pt>
              </c:strCache>
            </c:strRef>
          </c:tx>
          <c:spPr>
            <a:ln w="31750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'Nombre d''objectifs'!$B$1:$J$1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'Nombre d''objectifs'!$B$2:$J$2</c:f>
              <c:numCache>
                <c:formatCode>General</c:formatCode>
                <c:ptCount val="9"/>
                <c:pt idx="0">
                  <c:v>49</c:v>
                </c:pt>
                <c:pt idx="1">
                  <c:v>58</c:v>
                </c:pt>
                <c:pt idx="2">
                  <c:v>51</c:v>
                </c:pt>
                <c:pt idx="3">
                  <c:v>29</c:v>
                </c:pt>
                <c:pt idx="4">
                  <c:v>27</c:v>
                </c:pt>
                <c:pt idx="5">
                  <c:v>16</c:v>
                </c:pt>
                <c:pt idx="6">
                  <c:v>12</c:v>
                </c:pt>
                <c:pt idx="7">
                  <c:v>17</c:v>
                </c:pt>
                <c:pt idx="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E-5544-AB1B-02E1082327B2}"/>
            </c:ext>
          </c:extLst>
        </c:ser>
        <c:ser>
          <c:idx val="2"/>
          <c:order val="1"/>
          <c:tx>
            <c:strRef>
              <c:f>'Nombre d''objectifs'!$A$3</c:f>
              <c:strCache>
                <c:ptCount val="1"/>
                <c:pt idx="0">
                  <c:v>France 3</c:v>
                </c:pt>
              </c:strCache>
            </c:strRef>
          </c:tx>
          <c:spPr>
            <a:ln w="31750" cap="rnd">
              <a:solidFill>
                <a:schemeClr val="accent3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'Nombre d''objectifs'!$B$1:$J$1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'Nombre d''objectifs'!$B$3:$J$3</c:f>
              <c:numCache>
                <c:formatCode>General</c:formatCode>
                <c:ptCount val="9"/>
                <c:pt idx="0">
                  <c:v>29</c:v>
                </c:pt>
                <c:pt idx="1">
                  <c:v>34</c:v>
                </c:pt>
                <c:pt idx="2">
                  <c:v>33</c:v>
                </c:pt>
                <c:pt idx="3">
                  <c:v>13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BE-5544-AB1B-02E1082327B2}"/>
            </c:ext>
          </c:extLst>
        </c:ser>
        <c:ser>
          <c:idx val="3"/>
          <c:order val="2"/>
          <c:tx>
            <c:strRef>
              <c:f>'Nombre d''objectifs'!$A$4</c:f>
              <c:strCache>
                <c:ptCount val="1"/>
                <c:pt idx="0">
                  <c:v>France 4 / cbox tv</c:v>
                </c:pt>
              </c:strCache>
            </c:strRef>
          </c:tx>
          <c:spPr>
            <a:ln w="31750" cap="rnd">
              <a:solidFill>
                <a:schemeClr val="accent4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'Nombre d''objectifs'!$B$1:$J$1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'Nombre d''objectifs'!$B$4:$J$4</c:f>
              <c:numCache>
                <c:formatCode>General</c:formatCode>
                <c:ptCount val="9"/>
                <c:pt idx="0">
                  <c:v>27</c:v>
                </c:pt>
                <c:pt idx="1">
                  <c:v>23</c:v>
                </c:pt>
                <c:pt idx="2">
                  <c:v>12</c:v>
                </c:pt>
                <c:pt idx="3">
                  <c:v>15</c:v>
                </c:pt>
                <c:pt idx="4">
                  <c:v>0</c:v>
                </c:pt>
                <c:pt idx="5">
                  <c:v>28</c:v>
                </c:pt>
                <c:pt idx="6">
                  <c:v>100</c:v>
                </c:pt>
                <c:pt idx="7">
                  <c:v>89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BE-5544-AB1B-02E1082327B2}"/>
            </c:ext>
          </c:extLst>
        </c:ser>
        <c:ser>
          <c:idx val="4"/>
          <c:order val="3"/>
          <c:tx>
            <c:strRef>
              <c:f>'Nombre d''objectifs'!$A$5</c:f>
              <c:strCache>
                <c:ptCount val="1"/>
                <c:pt idx="0">
                  <c:v>France ô</c:v>
                </c:pt>
              </c:strCache>
            </c:strRef>
          </c:tx>
          <c:spPr>
            <a:ln w="31750" cap="rnd">
              <a:solidFill>
                <a:schemeClr val="accent5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'Nombre d''objectifs'!$B$1:$J$1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'Nombre d''objectifs'!$B$5:$J$5</c:f>
              <c:numCache>
                <c:formatCode>General</c:formatCode>
                <c:ptCount val="9"/>
                <c:pt idx="0">
                  <c:v>20</c:v>
                </c:pt>
                <c:pt idx="1">
                  <c:v>25</c:v>
                </c:pt>
                <c:pt idx="2">
                  <c:v>50</c:v>
                </c:pt>
                <c:pt idx="3">
                  <c:v>11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BE-5544-AB1B-02E1082327B2}"/>
            </c:ext>
          </c:extLst>
        </c:ser>
        <c:ser>
          <c:idx val="5"/>
          <c:order val="4"/>
          <c:tx>
            <c:strRef>
              <c:f>'Nombre d''objectifs'!$A$6</c:f>
              <c:strCache>
                <c:ptCount val="1"/>
                <c:pt idx="0">
                  <c:v>France 5</c:v>
                </c:pt>
              </c:strCache>
            </c:strRef>
          </c:tx>
          <c:spPr>
            <a:ln w="31750" cap="rnd">
              <a:solidFill>
                <a:schemeClr val="accent6"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'Nombre d''objectifs'!$B$1:$J$1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'Nombre d''objectifs'!$B$6:$J$6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28</c:v>
                </c:pt>
                <c:pt idx="4">
                  <c:v>45</c:v>
                </c:pt>
                <c:pt idx="5">
                  <c:v>44</c:v>
                </c:pt>
                <c:pt idx="6">
                  <c:v>17</c:v>
                </c:pt>
                <c:pt idx="7">
                  <c:v>13</c:v>
                </c:pt>
                <c:pt idx="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BE-5544-AB1B-02E1082327B2}"/>
            </c:ext>
          </c:extLst>
        </c:ser>
        <c:ser>
          <c:idx val="6"/>
          <c:order val="5"/>
          <c:tx>
            <c:strRef>
              <c:f>'Nombre d''objectifs'!$A$7</c:f>
              <c:strCache>
                <c:ptCount val="1"/>
                <c:pt idx="0">
                  <c:v>Culturebox (web native)</c:v>
                </c:pt>
              </c:strCache>
            </c:strRef>
          </c:tx>
          <c:spPr>
            <a:ln w="31750" cap="rnd">
              <a:solidFill>
                <a:schemeClr val="accent1">
                  <a:lumMod val="60000"/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'Nombre d''objectifs'!$B$1:$J$1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'Nombre d''objectifs'!$B$7:$J$7</c:f>
              <c:numCache>
                <c:formatCode>General</c:formatCode>
                <c:ptCount val="9"/>
                <c:pt idx="0">
                  <c:v>96</c:v>
                </c:pt>
                <c:pt idx="1">
                  <c:v>138</c:v>
                </c:pt>
                <c:pt idx="2">
                  <c:v>129</c:v>
                </c:pt>
                <c:pt idx="3">
                  <c:v>133</c:v>
                </c:pt>
                <c:pt idx="4">
                  <c:v>116</c:v>
                </c:pt>
                <c:pt idx="5">
                  <c:v>92</c:v>
                </c:pt>
                <c:pt idx="6">
                  <c:v>85</c:v>
                </c:pt>
                <c:pt idx="7">
                  <c:v>71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7BE-5544-AB1B-02E1082327B2}"/>
            </c:ext>
          </c:extLst>
        </c:ser>
        <c:ser>
          <c:idx val="7"/>
          <c:order val="6"/>
          <c:tx>
            <c:strRef>
              <c:f>'Nombre d''objectifs'!$A$8</c:f>
              <c:strCache>
                <c:ptCount val="1"/>
                <c:pt idx="0">
                  <c:v>Portail Outre-Mer</c:v>
                </c:pt>
              </c:strCache>
            </c:strRef>
          </c:tx>
          <c:spPr>
            <a:ln w="31750" cap="rnd">
              <a:solidFill>
                <a:schemeClr val="accent2">
                  <a:lumMod val="60000"/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'Nombre d''objectifs'!$B$1:$J$1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'Nombre d''objectifs'!$B$8:$J$8</c:f>
              <c:numCache>
                <c:formatCode>General</c:formatCode>
                <c:ptCount val="9"/>
                <c:pt idx="5">
                  <c:v>4</c:v>
                </c:pt>
                <c:pt idx="6">
                  <c:v>25</c:v>
                </c:pt>
                <c:pt idx="7">
                  <c:v>16</c:v>
                </c:pt>
                <c:pt idx="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7BE-5544-AB1B-02E1082327B2}"/>
            </c:ext>
          </c:extLst>
        </c:ser>
        <c:ser>
          <c:idx val="8"/>
          <c:order val="7"/>
          <c:tx>
            <c:strRef>
              <c:f>'Nombre d''objectifs'!$A$9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3">
                  <a:lumMod val="60000"/>
                  <a:alpha val="8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'Nombre d''objectifs'!$B$1:$J$1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'Nombre d''objectifs'!$B$9:$J$9</c:f>
              <c:numCache>
                <c:formatCode>General</c:formatCode>
                <c:ptCount val="9"/>
                <c:pt idx="0">
                  <c:v>223</c:v>
                </c:pt>
                <c:pt idx="1">
                  <c:v>279</c:v>
                </c:pt>
                <c:pt idx="2">
                  <c:v>275</c:v>
                </c:pt>
                <c:pt idx="3">
                  <c:v>229</c:v>
                </c:pt>
                <c:pt idx="4">
                  <c:v>198</c:v>
                </c:pt>
                <c:pt idx="5">
                  <c:v>190</c:v>
                </c:pt>
                <c:pt idx="6">
                  <c:v>244</c:v>
                </c:pt>
                <c:pt idx="7">
                  <c:v>211</c:v>
                </c:pt>
                <c:pt idx="8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F-F24B-8F03-0D20902AC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257344"/>
        <c:axId val="1441534256"/>
      </c:lineChart>
      <c:catAx>
        <c:axId val="143725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1534256"/>
        <c:crosses val="autoZero"/>
        <c:auto val="1"/>
        <c:lblAlgn val="ctr"/>
        <c:lblOffset val="100"/>
        <c:noMultiLvlLbl val="0"/>
      </c:catAx>
      <c:valAx>
        <c:axId val="14415342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Nb</a:t>
                </a:r>
                <a:r>
                  <a:rPr lang="fr-FR" baseline="0"/>
                  <a:t> d'O</a:t>
                </a:r>
                <a:r>
                  <a:rPr lang="fr-FR"/>
                  <a:t>bjectifs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725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8"/>
        <c:delete val="1"/>
      </c:legendEntry>
      <c:legendEntry>
        <c:idx val="9"/>
        <c:delete val="1"/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400" b="1" i="0" u="none" strike="noStrike" kern="1200" spc="0" baseline="0">
                <a:solidFill>
                  <a:sysClr val="windowText" lastClr="000000"/>
                </a:solidFill>
              </a:rPr>
              <a:t>Oeuvres Patrimoniales du Spectacle Vivant - FTV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fr-FR" b="1">
                <a:solidFill>
                  <a:sysClr val="windowText" lastClr="000000"/>
                </a:solidFill>
              </a:rPr>
              <a:t>Classification des producteurs par 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'XXX (feuilles de calculs)'!$Y$1</c:f>
              <c:strCache>
                <c:ptCount val="1"/>
                <c:pt idx="0">
                  <c:v>CA&gt;1M€ (sociétés)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'XXX (feuilles de calculs)'!$X$2:$X$10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calculs)'!$Y$2:$Y$10</c:f>
              <c:numCache>
                <c:formatCode>General</c:formatCode>
                <c:ptCount val="9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4-E34C-B3D5-3D74E026BE62}"/>
            </c:ext>
          </c:extLst>
        </c:ser>
        <c:ser>
          <c:idx val="1"/>
          <c:order val="1"/>
          <c:tx>
            <c:strRef>
              <c:f>'XXX (feuilles de calculs)'!$Z$1</c:f>
              <c:strCache>
                <c:ptCount val="1"/>
                <c:pt idx="0">
                  <c:v>500K€&lt;CA&lt;1M€ (sociétés)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'XXX (feuilles de calculs)'!$X$2:$X$10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calculs)'!$Z$2:$Z$10</c:f>
              <c:numCache>
                <c:formatCode>General</c:formatCode>
                <c:ptCount val="9"/>
                <c:pt idx="0">
                  <c:v>7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84-E34C-B3D5-3D74E026BE62}"/>
            </c:ext>
          </c:extLst>
        </c:ser>
        <c:ser>
          <c:idx val="2"/>
          <c:order val="2"/>
          <c:tx>
            <c:strRef>
              <c:f>'XXX (feuilles de calculs)'!$AA$1</c:f>
              <c:strCache>
                <c:ptCount val="1"/>
                <c:pt idx="0">
                  <c:v>200K€&lt;CA&lt;500K€ (sociétés)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'XXX (feuilles de calculs)'!$X$2:$X$10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calculs)'!$AA$2:$AA$10</c:f>
              <c:numCache>
                <c:formatCode>General</c:formatCode>
                <c:ptCount val="9"/>
                <c:pt idx="0">
                  <c:v>11</c:v>
                </c:pt>
                <c:pt idx="1">
                  <c:v>12</c:v>
                </c:pt>
                <c:pt idx="2">
                  <c:v>6</c:v>
                </c:pt>
                <c:pt idx="3">
                  <c:v>9</c:v>
                </c:pt>
                <c:pt idx="4">
                  <c:v>6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84-E34C-B3D5-3D74E026BE62}"/>
            </c:ext>
          </c:extLst>
        </c:ser>
        <c:ser>
          <c:idx val="3"/>
          <c:order val="3"/>
          <c:tx>
            <c:strRef>
              <c:f>'XXX (feuilles de calculs)'!$AB$1</c:f>
              <c:strCache>
                <c:ptCount val="1"/>
                <c:pt idx="0">
                  <c:v>100K€&lt;CA&lt;200K€ (sociétés)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'XXX (feuilles de calculs)'!$X$2:$X$10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calculs)'!$AB$2:$AB$10</c:f>
              <c:numCache>
                <c:formatCode>General</c:formatCode>
                <c:ptCount val="9"/>
                <c:pt idx="0">
                  <c:v>7</c:v>
                </c:pt>
                <c:pt idx="1">
                  <c:v>6</c:v>
                </c:pt>
                <c:pt idx="2">
                  <c:v>11</c:v>
                </c:pt>
                <c:pt idx="3">
                  <c:v>14</c:v>
                </c:pt>
                <c:pt idx="4">
                  <c:v>10</c:v>
                </c:pt>
                <c:pt idx="5">
                  <c:v>8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84-E34C-B3D5-3D74E026BE62}"/>
            </c:ext>
          </c:extLst>
        </c:ser>
        <c:ser>
          <c:idx val="4"/>
          <c:order val="4"/>
          <c:tx>
            <c:strRef>
              <c:f>'XXX (feuilles de calculs)'!$AC$1</c:f>
              <c:strCache>
                <c:ptCount val="1"/>
                <c:pt idx="0">
                  <c:v>CA&lt;100K€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'XXX (feuilles de calculs)'!$X$2:$X$10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'XXX (feuilles de calculs)'!$AC$2:$AC$10</c:f>
              <c:numCache>
                <c:formatCode>General</c:formatCode>
                <c:ptCount val="9"/>
                <c:pt idx="0">
                  <c:v>14</c:v>
                </c:pt>
                <c:pt idx="1">
                  <c:v>21</c:v>
                </c:pt>
                <c:pt idx="2">
                  <c:v>21</c:v>
                </c:pt>
                <c:pt idx="3">
                  <c:v>8</c:v>
                </c:pt>
                <c:pt idx="4">
                  <c:v>15</c:v>
                </c:pt>
                <c:pt idx="5">
                  <c:v>13</c:v>
                </c:pt>
                <c:pt idx="6">
                  <c:v>17</c:v>
                </c:pt>
                <c:pt idx="7">
                  <c:v>13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84-E34C-B3D5-3D74E026B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9405264"/>
        <c:axId val="2089406992"/>
      </c:barChart>
      <c:catAx>
        <c:axId val="208940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9406992"/>
        <c:crosses val="autoZero"/>
        <c:auto val="1"/>
        <c:lblAlgn val="ctr"/>
        <c:lblOffset val="100"/>
        <c:noMultiLvlLbl val="0"/>
      </c:catAx>
      <c:valAx>
        <c:axId val="208940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940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effectLst>
        <a:innerShdw dist="12700" dir="16200000">
          <a:schemeClr val="lt1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effectLst>
        <a:innerShdw dist="12700" dir="16200000">
          <a:schemeClr val="lt1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 w="6350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6350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68649</xdr:colOff>
      <xdr:row>13</xdr:row>
      <xdr:rowOff>68649</xdr:rowOff>
    </xdr:from>
    <xdr:to>
      <xdr:col>14</xdr:col>
      <xdr:colOff>755135</xdr:colOff>
      <xdr:row>42</xdr:row>
      <xdr:rowOff>68649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4645F14-BE4A-0045-B38B-FAD153A42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205945</xdr:rowOff>
    </xdr:from>
    <xdr:to>
      <xdr:col>14</xdr:col>
      <xdr:colOff>812342</xdr:colOff>
      <xdr:row>41</xdr:row>
      <xdr:rowOff>148739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2C99177-1A4D-5040-8241-4AC8B8558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12701</xdr:colOff>
      <xdr:row>10</xdr:row>
      <xdr:rowOff>12699</xdr:rowOff>
    </xdr:from>
    <xdr:to>
      <xdr:col>10</xdr:col>
      <xdr:colOff>0</xdr:colOff>
      <xdr:row>51</xdr:row>
      <xdr:rowOff>63499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FBA104C-63DA-8A42-855D-C3C34DAC4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249176</xdr:colOff>
      <xdr:row>11</xdr:row>
      <xdr:rowOff>32151</xdr:rowOff>
    </xdr:from>
    <xdr:to>
      <xdr:col>7</xdr:col>
      <xdr:colOff>900253</xdr:colOff>
      <xdr:row>37</xdr:row>
      <xdr:rowOff>184873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13C986E-0EE0-464A-BDAF-EB0F0EA88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23D0-2803-9242-BEBD-D35CEF274808}">
  <dimension ref="A1:S12"/>
  <sheetViews>
    <sheetView tabSelected="1" topLeftCell="A10" zoomScale="125" zoomScaleNormal="125" workbookViewId="0">
      <selection activeCell="S23" sqref="S23"/>
    </sheetView>
  </sheetViews>
  <sheetFormatPr baseColWidth="10" defaultRowHeight="16" x14ac:dyDescent="0.2"/>
  <cols>
    <col min="1" max="1" width="23.83203125" style="1" customWidth="1"/>
    <col min="2" max="2" width="14.6640625" customWidth="1"/>
    <col min="3" max="3" width="4.6640625" customWidth="1"/>
    <col min="5" max="5" width="4.5" customWidth="1"/>
    <col min="7" max="7" width="7.83203125" customWidth="1"/>
    <col min="9" max="9" width="4.5" customWidth="1"/>
    <col min="13" max="14" width="6.83203125" customWidth="1"/>
    <col min="15" max="15" width="10.33203125" customWidth="1"/>
    <col min="17" max="17" width="10.83203125" style="31"/>
  </cols>
  <sheetData>
    <row r="1" spans="1:19" x14ac:dyDescent="0.2">
      <c r="B1" s="116">
        <v>2016</v>
      </c>
      <c r="C1" s="114"/>
      <c r="D1" s="114">
        <v>2017</v>
      </c>
      <c r="E1" s="114"/>
      <c r="F1" s="114">
        <v>2018</v>
      </c>
      <c r="G1" s="114"/>
      <c r="H1" s="114">
        <v>2019</v>
      </c>
      <c r="I1" s="114"/>
      <c r="J1" s="114">
        <v>2020</v>
      </c>
      <c r="K1" s="114"/>
      <c r="L1" s="114">
        <v>2021</v>
      </c>
      <c r="M1" s="114"/>
      <c r="N1" s="114">
        <v>2022</v>
      </c>
      <c r="O1" s="114"/>
      <c r="P1" s="114">
        <v>2023</v>
      </c>
      <c r="Q1" s="115"/>
      <c r="R1" s="114">
        <v>2024</v>
      </c>
      <c r="S1" s="114"/>
    </row>
    <row r="2" spans="1:19" ht="68" x14ac:dyDescent="0.2">
      <c r="A2" s="22" t="s">
        <v>0</v>
      </c>
      <c r="B2" s="48" t="s">
        <v>7</v>
      </c>
      <c r="C2" s="49" t="s">
        <v>1</v>
      </c>
      <c r="D2" s="3" t="s">
        <v>7</v>
      </c>
      <c r="E2" s="50" t="s">
        <v>1</v>
      </c>
      <c r="F2" s="5" t="s">
        <v>7</v>
      </c>
      <c r="G2" s="49" t="s">
        <v>1</v>
      </c>
      <c r="H2" s="3" t="s">
        <v>7</v>
      </c>
      <c r="I2" s="50" t="s">
        <v>1</v>
      </c>
      <c r="J2" s="5" t="s">
        <v>7</v>
      </c>
      <c r="K2" s="49" t="s">
        <v>1</v>
      </c>
      <c r="L2" s="3" t="s">
        <v>7</v>
      </c>
      <c r="M2" s="50" t="s">
        <v>1</v>
      </c>
      <c r="N2" s="5" t="s">
        <v>7</v>
      </c>
      <c r="O2" s="49" t="s">
        <v>1</v>
      </c>
      <c r="P2" s="3" t="s">
        <v>7</v>
      </c>
      <c r="Q2" s="53" t="s">
        <v>1</v>
      </c>
      <c r="R2" s="5" t="s">
        <v>7</v>
      </c>
      <c r="S2" s="49" t="s">
        <v>1</v>
      </c>
    </row>
    <row r="3" spans="1:19" x14ac:dyDescent="0.2">
      <c r="A3" s="24" t="s">
        <v>2</v>
      </c>
      <c r="B3" s="54">
        <v>7705</v>
      </c>
      <c r="C3" s="6">
        <v>45</v>
      </c>
      <c r="D3" s="4">
        <v>7655</v>
      </c>
      <c r="E3" s="4">
        <v>44</v>
      </c>
      <c r="F3" s="6">
        <v>7233</v>
      </c>
      <c r="G3" s="6">
        <v>43</v>
      </c>
      <c r="H3" s="4">
        <v>5368</v>
      </c>
      <c r="I3" s="4">
        <f>H3*100/H10</f>
        <v>33.944606045276338</v>
      </c>
      <c r="J3" s="6">
        <v>5947</v>
      </c>
      <c r="K3" s="6">
        <v>35</v>
      </c>
      <c r="L3" s="4">
        <v>5697</v>
      </c>
      <c r="M3" s="55">
        <f>L3*100/L10</f>
        <v>33.189630061170988</v>
      </c>
      <c r="N3" s="33">
        <v>3041</v>
      </c>
      <c r="O3" s="33">
        <f>N3*O10/N10</f>
        <v>17.712155629331935</v>
      </c>
      <c r="P3" s="4">
        <v>3408</v>
      </c>
      <c r="Q3" s="59">
        <f>P3*Q10/P10</f>
        <v>19.714236131196852</v>
      </c>
      <c r="R3" s="33">
        <v>3832</v>
      </c>
      <c r="S3" s="33">
        <f>R3*S10/R10</f>
        <v>21.644826028016269</v>
      </c>
    </row>
    <row r="4" spans="1:19" x14ac:dyDescent="0.2">
      <c r="A4" s="24" t="s">
        <v>3</v>
      </c>
      <c r="B4" s="54">
        <v>5999</v>
      </c>
      <c r="C4" s="6">
        <v>35</v>
      </c>
      <c r="D4" s="4">
        <v>6292</v>
      </c>
      <c r="E4" s="4">
        <v>36</v>
      </c>
      <c r="F4" s="6">
        <v>5990</v>
      </c>
      <c r="G4" s="6">
        <v>35</v>
      </c>
      <c r="H4" s="4">
        <v>3172</v>
      </c>
      <c r="I4" s="4">
        <f>H4*100/H10</f>
        <v>20.058176299481474</v>
      </c>
      <c r="J4" s="6">
        <v>3356</v>
      </c>
      <c r="K4" s="6">
        <v>20</v>
      </c>
      <c r="L4" s="4">
        <v>1944</v>
      </c>
      <c r="M4" s="55">
        <f>L4*100/L10</f>
        <v>11.325371395281095</v>
      </c>
      <c r="N4" s="33">
        <v>2286</v>
      </c>
      <c r="O4" s="33">
        <f>N4*O10/N10</f>
        <v>13.314695089987769</v>
      </c>
      <c r="P4" s="4">
        <v>2747</v>
      </c>
      <c r="Q4" s="59">
        <f>P4*Q10/P10</f>
        <v>15.890553595187136</v>
      </c>
      <c r="R4" s="33">
        <v>2588</v>
      </c>
      <c r="S4" s="33">
        <f>R4*S10/R10</f>
        <v>14.618165386353366</v>
      </c>
    </row>
    <row r="5" spans="1:19" x14ac:dyDescent="0.2">
      <c r="A5" s="24" t="s">
        <v>18</v>
      </c>
      <c r="B5" s="54">
        <v>642</v>
      </c>
      <c r="C5" s="6">
        <v>4</v>
      </c>
      <c r="D5" s="4">
        <v>512</v>
      </c>
      <c r="E5" s="4">
        <v>3</v>
      </c>
      <c r="F5" s="6">
        <v>324</v>
      </c>
      <c r="G5" s="6">
        <v>2</v>
      </c>
      <c r="H5" s="4">
        <v>403</v>
      </c>
      <c r="I5" s="4">
        <f>H5*100/H10</f>
        <v>2.5483748577210066</v>
      </c>
      <c r="J5" s="15">
        <v>0</v>
      </c>
      <c r="K5" s="15">
        <v>0</v>
      </c>
      <c r="L5" s="4">
        <v>2082</v>
      </c>
      <c r="M5" s="55">
        <f>L5*100/L10</f>
        <v>12.12933294494611</v>
      </c>
      <c r="N5" s="33">
        <v>5893</v>
      </c>
      <c r="O5" s="33">
        <f>N5*O10/N10</f>
        <v>34.323490011066454</v>
      </c>
      <c r="P5" s="4">
        <v>6091</v>
      </c>
      <c r="Q5" s="59">
        <f>P5*Q10/P10</f>
        <v>35.234569329553999</v>
      </c>
      <c r="R5" s="33">
        <v>6151</v>
      </c>
      <c r="S5" s="33">
        <f>R5*S10/R10</f>
        <v>34.743560777225483</v>
      </c>
    </row>
    <row r="6" spans="1:19" x14ac:dyDescent="0.2">
      <c r="A6" s="25" t="s">
        <v>5</v>
      </c>
      <c r="B6" s="54">
        <v>694</v>
      </c>
      <c r="C6" s="6">
        <v>4</v>
      </c>
      <c r="D6" s="4">
        <v>683</v>
      </c>
      <c r="E6" s="4">
        <v>4</v>
      </c>
      <c r="F6" s="6">
        <v>1373</v>
      </c>
      <c r="G6" s="6">
        <v>8</v>
      </c>
      <c r="H6" s="4">
        <v>401</v>
      </c>
      <c r="I6" s="4">
        <f>H6*100/H10</f>
        <v>2.5357278360945998</v>
      </c>
      <c r="J6" s="6">
        <v>199</v>
      </c>
      <c r="K6" s="6">
        <v>1</v>
      </c>
      <c r="L6" s="89"/>
      <c r="M6" s="90"/>
      <c r="N6" s="35"/>
      <c r="O6" s="35"/>
      <c r="P6" s="38"/>
      <c r="Q6" s="60"/>
      <c r="R6" s="35"/>
      <c r="S6" s="35"/>
    </row>
    <row r="7" spans="1:19" x14ac:dyDescent="0.2">
      <c r="A7" s="24" t="s">
        <v>4</v>
      </c>
      <c r="B7" s="54">
        <v>609</v>
      </c>
      <c r="C7" s="6">
        <v>4</v>
      </c>
      <c r="D7" s="4">
        <v>444</v>
      </c>
      <c r="E7" s="4">
        <v>3</v>
      </c>
      <c r="F7" s="6">
        <v>70</v>
      </c>
      <c r="G7" s="6">
        <v>0</v>
      </c>
      <c r="H7" s="4">
        <v>4109</v>
      </c>
      <c r="I7" s="4">
        <f>H7*100/H10</f>
        <v>25.983305931453142</v>
      </c>
      <c r="J7" s="6">
        <v>5300</v>
      </c>
      <c r="K7" s="6">
        <v>31</v>
      </c>
      <c r="L7" s="4">
        <v>5219</v>
      </c>
      <c r="M7" s="55">
        <f>L7*100/L10</f>
        <v>30.404893678997961</v>
      </c>
      <c r="N7" s="33">
        <v>3401</v>
      </c>
      <c r="O7" s="33">
        <f>N7*O10/N10</f>
        <v>19.808958005707961</v>
      </c>
      <c r="P7" s="4">
        <v>2996</v>
      </c>
      <c r="Q7" s="59">
        <f>P7*Q10/P10</f>
        <v>17.330942326603807</v>
      </c>
      <c r="R7" s="33">
        <v>3112</v>
      </c>
      <c r="S7" s="33">
        <f>R7*S10/R10</f>
        <v>17.577948486217803</v>
      </c>
    </row>
    <row r="8" spans="1:19" x14ac:dyDescent="0.2">
      <c r="A8" s="24" t="s">
        <v>6</v>
      </c>
      <c r="B8" s="54">
        <v>1403</v>
      </c>
      <c r="C8" s="6">
        <v>8</v>
      </c>
      <c r="D8" s="4">
        <v>1766</v>
      </c>
      <c r="E8" s="4">
        <v>10</v>
      </c>
      <c r="F8" s="6">
        <v>2018</v>
      </c>
      <c r="G8" s="6">
        <v>12</v>
      </c>
      <c r="H8" s="4">
        <v>2360</v>
      </c>
      <c r="I8" s="4">
        <f>H8*100/H10</f>
        <v>14.923485519160238</v>
      </c>
      <c r="J8" s="6">
        <v>2202</v>
      </c>
      <c r="K8" s="6">
        <v>13</v>
      </c>
      <c r="L8" s="4">
        <v>2130</v>
      </c>
      <c r="M8" s="55">
        <f>L8*100/L10</f>
        <v>12.408971744829595</v>
      </c>
      <c r="N8" s="33">
        <v>2155</v>
      </c>
      <c r="O8" s="33">
        <f>N8*O10/N10</f>
        <v>12.551692003028714</v>
      </c>
      <c r="P8" s="4">
        <v>1808</v>
      </c>
      <c r="Q8" s="59">
        <f>P8*Q10/P10</f>
        <v>10.458726210447157</v>
      </c>
      <c r="R8" s="33">
        <v>1714</v>
      </c>
      <c r="S8" s="33">
        <f>R8*S10/R10</f>
        <v>9.6814279258924536</v>
      </c>
    </row>
    <row r="9" spans="1:19" ht="17" thickBot="1" x14ac:dyDescent="0.25">
      <c r="A9" s="63" t="s">
        <v>19</v>
      </c>
      <c r="B9" s="54"/>
      <c r="C9" s="6"/>
      <c r="D9" s="4"/>
      <c r="E9" s="4"/>
      <c r="F9" s="6"/>
      <c r="G9" s="6"/>
      <c r="H9" s="4"/>
      <c r="I9" s="4"/>
      <c r="J9" s="6"/>
      <c r="K9" s="6"/>
      <c r="L9" s="11">
        <v>92</v>
      </c>
      <c r="M9" s="61">
        <v>1</v>
      </c>
      <c r="N9" s="61">
        <v>393</v>
      </c>
      <c r="O9" s="61">
        <f>N9*O10/N10</f>
        <v>2.2890092608771622</v>
      </c>
      <c r="P9" s="11">
        <v>236</v>
      </c>
      <c r="Q9" s="62">
        <f>P9*Q10/P10</f>
        <v>1.3651877133105803</v>
      </c>
      <c r="R9" s="61">
        <v>307</v>
      </c>
      <c r="S9" s="61">
        <f>R9*S10/R10</f>
        <v>1.7340713962946226</v>
      </c>
    </row>
    <row r="10" spans="1:19" ht="17" thickBot="1" x14ac:dyDescent="0.25">
      <c r="A10" s="64" t="s">
        <v>8</v>
      </c>
      <c r="B10" s="65">
        <v>17054</v>
      </c>
      <c r="C10" s="66">
        <f>SUM(C3:C8)</f>
        <v>100</v>
      </c>
      <c r="D10" s="67">
        <v>17352</v>
      </c>
      <c r="E10" s="67">
        <f>SUM(E3:E8)</f>
        <v>100</v>
      </c>
      <c r="F10" s="68">
        <v>17009</v>
      </c>
      <c r="G10" s="66">
        <f>SUM(G3:G8)</f>
        <v>100</v>
      </c>
      <c r="H10" s="69">
        <v>15814</v>
      </c>
      <c r="I10" s="67">
        <f>SUM(I3:I8)</f>
        <v>99.993676489186797</v>
      </c>
      <c r="J10" s="68">
        <v>17004</v>
      </c>
      <c r="K10" s="66">
        <f>SUM(K3:K8)</f>
        <v>100</v>
      </c>
      <c r="L10" s="69">
        <v>17165</v>
      </c>
      <c r="M10" s="67">
        <v>100</v>
      </c>
      <c r="N10" s="66">
        <v>17169</v>
      </c>
      <c r="O10" s="66">
        <v>100</v>
      </c>
      <c r="P10" s="69">
        <v>17287</v>
      </c>
      <c r="Q10" s="70">
        <v>100</v>
      </c>
      <c r="R10" s="91">
        <f>SUM(R3:R9)</f>
        <v>17704</v>
      </c>
      <c r="S10" s="66">
        <v>100</v>
      </c>
    </row>
    <row r="12" spans="1:19" x14ac:dyDescent="0.2">
      <c r="A12" s="42" t="s">
        <v>27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pageSetup paperSize="9" scale="75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EFD21-4832-CB44-B988-B7671E318467}">
  <dimension ref="A1:S10"/>
  <sheetViews>
    <sheetView zoomScale="111" zoomScaleNormal="111" workbookViewId="0">
      <selection activeCell="Q22" sqref="Q22"/>
    </sheetView>
  </sheetViews>
  <sheetFormatPr baseColWidth="10" defaultRowHeight="16" x14ac:dyDescent="0.2"/>
  <cols>
    <col min="1" max="1" width="24.83203125" customWidth="1"/>
  </cols>
  <sheetData>
    <row r="1" spans="1:19" x14ac:dyDescent="0.2">
      <c r="A1" s="1"/>
      <c r="B1" s="116">
        <v>2016</v>
      </c>
      <c r="C1" s="114"/>
      <c r="D1" s="114">
        <v>2017</v>
      </c>
      <c r="E1" s="114"/>
      <c r="F1" s="114">
        <v>2018</v>
      </c>
      <c r="G1" s="114"/>
      <c r="H1" s="114">
        <v>2019</v>
      </c>
      <c r="I1" s="114"/>
      <c r="J1" s="114">
        <v>2020</v>
      </c>
      <c r="K1" s="114"/>
      <c r="L1" s="114">
        <v>2021</v>
      </c>
      <c r="M1" s="114"/>
      <c r="N1" s="114">
        <v>2022</v>
      </c>
      <c r="O1" s="114"/>
      <c r="P1" s="114">
        <v>2023</v>
      </c>
      <c r="Q1" s="115"/>
      <c r="R1" s="114">
        <v>2024</v>
      </c>
      <c r="S1" s="114"/>
    </row>
    <row r="2" spans="1:19" ht="51" x14ac:dyDescent="0.2">
      <c r="A2" s="22" t="s">
        <v>9</v>
      </c>
      <c r="B2" s="48" t="s">
        <v>7</v>
      </c>
      <c r="C2" s="49" t="s">
        <v>1</v>
      </c>
      <c r="D2" s="3" t="s">
        <v>7</v>
      </c>
      <c r="E2" s="50" t="s">
        <v>1</v>
      </c>
      <c r="F2" s="5" t="s">
        <v>7</v>
      </c>
      <c r="G2" s="49" t="s">
        <v>1</v>
      </c>
      <c r="H2" s="3" t="s">
        <v>7</v>
      </c>
      <c r="I2" s="50" t="s">
        <v>1</v>
      </c>
      <c r="J2" s="5" t="s">
        <v>7</v>
      </c>
      <c r="K2" s="49" t="s">
        <v>1</v>
      </c>
      <c r="L2" s="3" t="s">
        <v>7</v>
      </c>
      <c r="M2" s="50" t="s">
        <v>1</v>
      </c>
      <c r="N2" s="51" t="s">
        <v>7</v>
      </c>
      <c r="O2" s="52" t="s">
        <v>1</v>
      </c>
      <c r="P2" s="3" t="s">
        <v>7</v>
      </c>
      <c r="Q2" s="53" t="s">
        <v>1</v>
      </c>
      <c r="R2" s="51" t="s">
        <v>7</v>
      </c>
      <c r="S2" s="52" t="s">
        <v>1</v>
      </c>
    </row>
    <row r="3" spans="1:19" x14ac:dyDescent="0.2">
      <c r="A3" s="24" t="s">
        <v>11</v>
      </c>
      <c r="B3" s="54">
        <v>984</v>
      </c>
      <c r="C3" s="6">
        <v>6</v>
      </c>
      <c r="D3" s="4">
        <v>726</v>
      </c>
      <c r="E3" s="4">
        <v>4</v>
      </c>
      <c r="F3" s="6">
        <v>1347</v>
      </c>
      <c r="G3" s="6">
        <v>8</v>
      </c>
      <c r="H3" s="4">
        <v>1314</v>
      </c>
      <c r="I3" s="4">
        <v>8</v>
      </c>
      <c r="J3" s="6">
        <v>479</v>
      </c>
      <c r="K3" s="6">
        <v>3</v>
      </c>
      <c r="L3" s="4">
        <v>1117</v>
      </c>
      <c r="M3" s="55">
        <v>7</v>
      </c>
      <c r="N3" s="6">
        <v>1177</v>
      </c>
      <c r="O3" s="33">
        <f>N3*O10/N10</f>
        <v>6.8553788805405089</v>
      </c>
      <c r="P3" s="4">
        <v>1082</v>
      </c>
      <c r="Q3" s="56">
        <f>P3*Q10/P10</f>
        <v>6.2590385839069818</v>
      </c>
      <c r="R3" s="6">
        <v>2141</v>
      </c>
      <c r="S3" s="33">
        <f>R3*S10/R10</f>
        <v>12.093995368016721</v>
      </c>
    </row>
    <row r="4" spans="1:19" x14ac:dyDescent="0.2">
      <c r="A4" s="24" t="s">
        <v>12</v>
      </c>
      <c r="B4" s="54">
        <v>523</v>
      </c>
      <c r="C4" s="6">
        <v>3</v>
      </c>
      <c r="D4" s="4">
        <v>524</v>
      </c>
      <c r="E4" s="4">
        <v>3</v>
      </c>
      <c r="F4" s="6">
        <v>625</v>
      </c>
      <c r="G4" s="6">
        <v>4</v>
      </c>
      <c r="H4" s="4">
        <v>522</v>
      </c>
      <c r="I4" s="4">
        <v>3</v>
      </c>
      <c r="J4" s="6">
        <v>428</v>
      </c>
      <c r="K4" s="6">
        <v>3</v>
      </c>
      <c r="L4" s="4">
        <v>286</v>
      </c>
      <c r="M4" s="55">
        <v>2</v>
      </c>
      <c r="N4" s="6">
        <v>493</v>
      </c>
      <c r="O4" s="33">
        <f>N4*O10/N10</f>
        <v>2.8714543654260587</v>
      </c>
      <c r="P4" s="4">
        <v>612</v>
      </c>
      <c r="Q4" s="56">
        <f>P4*Q10/P10</f>
        <v>3.5402325446867589</v>
      </c>
      <c r="R4" s="6">
        <v>854</v>
      </c>
      <c r="S4" s="33">
        <f>R4*S10/R10</f>
        <v>4.8240411229735072</v>
      </c>
    </row>
    <row r="5" spans="1:19" x14ac:dyDescent="0.2">
      <c r="A5" s="24" t="s">
        <v>13</v>
      </c>
      <c r="B5" s="54">
        <v>3545</v>
      </c>
      <c r="C5" s="6">
        <v>21</v>
      </c>
      <c r="D5" s="4">
        <v>3607</v>
      </c>
      <c r="E5" s="4">
        <v>21</v>
      </c>
      <c r="F5" s="6">
        <v>3367</v>
      </c>
      <c r="G5" s="6">
        <v>20</v>
      </c>
      <c r="H5" s="4">
        <v>2672</v>
      </c>
      <c r="I5" s="4">
        <v>17</v>
      </c>
      <c r="J5" s="6">
        <v>3411</v>
      </c>
      <c r="K5" s="6">
        <v>20</v>
      </c>
      <c r="L5" s="4">
        <v>3411</v>
      </c>
      <c r="M5" s="55">
        <v>20</v>
      </c>
      <c r="N5" s="6">
        <v>3205</v>
      </c>
      <c r="O5" s="33">
        <f>N5*O10/N10</f>
        <v>18.667365600792124</v>
      </c>
      <c r="P5" s="4">
        <v>3346</v>
      </c>
      <c r="Q5" s="56">
        <f>P5*Q10/P10</f>
        <v>19.355585121767803</v>
      </c>
      <c r="R5" s="6">
        <v>3416</v>
      </c>
      <c r="S5" s="33">
        <f>R5*S10/R10</f>
        <v>19.296164491894029</v>
      </c>
    </row>
    <row r="6" spans="1:19" x14ac:dyDescent="0.2">
      <c r="A6" s="24" t="s">
        <v>14</v>
      </c>
      <c r="B6" s="54">
        <v>4549</v>
      </c>
      <c r="C6" s="6">
        <v>27</v>
      </c>
      <c r="D6" s="4">
        <v>4057</v>
      </c>
      <c r="E6" s="4">
        <v>23</v>
      </c>
      <c r="F6" s="6">
        <v>4358</v>
      </c>
      <c r="G6" s="6">
        <v>26</v>
      </c>
      <c r="H6" s="4">
        <v>4798</v>
      </c>
      <c r="I6" s="4">
        <v>30</v>
      </c>
      <c r="J6" s="6">
        <v>5142</v>
      </c>
      <c r="K6" s="6">
        <v>30</v>
      </c>
      <c r="L6" s="4">
        <v>5980</v>
      </c>
      <c r="M6" s="55">
        <v>35</v>
      </c>
      <c r="N6" s="6">
        <v>6670</v>
      </c>
      <c r="O6" s="33">
        <f>N6*O10/N10</f>
        <v>38.849088473411378</v>
      </c>
      <c r="P6" s="4">
        <v>5889</v>
      </c>
      <c r="Q6" s="56">
        <f>P6*Q10/P10</f>
        <v>34.066061202059352</v>
      </c>
      <c r="R6" s="6">
        <v>5655</v>
      </c>
      <c r="S6" s="33">
        <f>R6*S10/R10</f>
        <v>31.943738349432298</v>
      </c>
    </row>
    <row r="7" spans="1:19" x14ac:dyDescent="0.2">
      <c r="A7" s="24" t="s">
        <v>15</v>
      </c>
      <c r="B7" s="54">
        <v>4137</v>
      </c>
      <c r="C7" s="6">
        <v>24</v>
      </c>
      <c r="D7" s="4">
        <v>4538</v>
      </c>
      <c r="E7" s="4">
        <v>26</v>
      </c>
      <c r="F7" s="6">
        <v>3144</v>
      </c>
      <c r="G7" s="6">
        <v>18</v>
      </c>
      <c r="H7" s="4">
        <v>4618</v>
      </c>
      <c r="I7" s="4">
        <v>29</v>
      </c>
      <c r="J7" s="6">
        <v>6547</v>
      </c>
      <c r="K7" s="6">
        <v>38</v>
      </c>
      <c r="L7" s="4">
        <v>5279</v>
      </c>
      <c r="M7" s="55">
        <v>5279</v>
      </c>
      <c r="N7" s="6">
        <v>3827</v>
      </c>
      <c r="O7" s="33">
        <f>N7*O10/N10</f>
        <v>22.290174151086259</v>
      </c>
      <c r="P7" s="4">
        <v>4611</v>
      </c>
      <c r="Q7" s="56">
        <f>P7*Q10/P10</f>
        <v>26.673222652860531</v>
      </c>
      <c r="R7" s="6">
        <v>4140</v>
      </c>
      <c r="S7" s="33">
        <f>R7*S10/R10</f>
        <v>23.385866802236908</v>
      </c>
    </row>
    <row r="8" spans="1:19" x14ac:dyDescent="0.2">
      <c r="A8" s="24" t="s">
        <v>16</v>
      </c>
      <c r="B8" s="54">
        <v>70</v>
      </c>
      <c r="C8" s="6">
        <v>0</v>
      </c>
      <c r="D8" s="16">
        <v>0</v>
      </c>
      <c r="E8" s="16">
        <v>0</v>
      </c>
      <c r="F8" s="15">
        <v>0</v>
      </c>
      <c r="G8" s="15">
        <v>0</v>
      </c>
      <c r="H8" s="16">
        <v>0</v>
      </c>
      <c r="I8" s="16">
        <v>0</v>
      </c>
      <c r="J8" s="15">
        <v>0</v>
      </c>
      <c r="K8" s="15">
        <v>0</v>
      </c>
      <c r="L8" s="16">
        <v>0</v>
      </c>
      <c r="M8" s="57">
        <v>0</v>
      </c>
      <c r="N8" s="34">
        <v>190</v>
      </c>
      <c r="O8" s="58">
        <f>N8*O10/N10</f>
        <v>1.106645698642903</v>
      </c>
      <c r="P8" s="17">
        <v>141</v>
      </c>
      <c r="Q8" s="56">
        <f>P8*Q10/P10</f>
        <v>0.81564181176606698</v>
      </c>
      <c r="R8" s="34">
        <v>95</v>
      </c>
      <c r="S8" s="58">
        <f>R8*S10/R10</f>
        <v>0.53663220923007404</v>
      </c>
    </row>
    <row r="9" spans="1:19" ht="17" thickBot="1" x14ac:dyDescent="0.25">
      <c r="A9" s="24" t="s">
        <v>17</v>
      </c>
      <c r="B9" s="54">
        <v>3246</v>
      </c>
      <c r="C9" s="6">
        <v>19</v>
      </c>
      <c r="D9" s="4">
        <v>3899</v>
      </c>
      <c r="E9" s="4">
        <v>22</v>
      </c>
      <c r="F9" s="6">
        <v>4169</v>
      </c>
      <c r="G9" s="6">
        <v>25</v>
      </c>
      <c r="H9" s="4">
        <v>1892</v>
      </c>
      <c r="I9" s="4">
        <v>12</v>
      </c>
      <c r="J9" s="6">
        <v>996</v>
      </c>
      <c r="K9" s="6">
        <v>6</v>
      </c>
      <c r="L9" s="17">
        <v>1092</v>
      </c>
      <c r="M9" s="17">
        <v>6</v>
      </c>
      <c r="N9" s="34">
        <v>1606</v>
      </c>
      <c r="O9" s="58">
        <f>N9*O10/N10</f>
        <v>9.3540683790552741</v>
      </c>
      <c r="P9" s="17">
        <v>1607</v>
      </c>
      <c r="Q9" s="56">
        <f>P9*Q10/P10</f>
        <v>9.2960027766529763</v>
      </c>
      <c r="R9" s="34">
        <v>1402</v>
      </c>
      <c r="S9" s="58">
        <f>R9*S10/R10</f>
        <v>7.9195616562164606</v>
      </c>
    </row>
    <row r="10" spans="1:19" ht="17" thickBot="1" x14ac:dyDescent="0.25">
      <c r="A10" s="64" t="s">
        <v>10</v>
      </c>
      <c r="B10" s="65">
        <v>17054</v>
      </c>
      <c r="C10" s="68">
        <v>100</v>
      </c>
      <c r="D10" s="69">
        <v>17352</v>
      </c>
      <c r="E10" s="69">
        <v>100</v>
      </c>
      <c r="F10" s="68">
        <v>17009</v>
      </c>
      <c r="G10" s="68">
        <v>100</v>
      </c>
      <c r="H10" s="69">
        <v>15814</v>
      </c>
      <c r="I10" s="69">
        <v>100</v>
      </c>
      <c r="J10" s="68">
        <v>17004</v>
      </c>
      <c r="K10" s="68">
        <v>100</v>
      </c>
      <c r="L10" s="69">
        <v>17165</v>
      </c>
      <c r="M10" s="71">
        <v>100</v>
      </c>
      <c r="N10" s="68">
        <v>17169</v>
      </c>
      <c r="O10" s="72">
        <v>100</v>
      </c>
      <c r="P10" s="69">
        <v>17287</v>
      </c>
      <c r="Q10" s="73">
        <v>100</v>
      </c>
      <c r="R10" s="68">
        <f>SUM(R3:R9)</f>
        <v>17703</v>
      </c>
      <c r="S10" s="72">
        <v>100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pageSetup paperSize="9" scale="70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505B-651B-2E4A-870E-B0DA9880A5CB}">
  <dimension ref="A1:J9"/>
  <sheetViews>
    <sheetView zoomScale="80" zoomScaleNormal="80" workbookViewId="0">
      <selection activeCell="L41" sqref="L41"/>
    </sheetView>
  </sheetViews>
  <sheetFormatPr baseColWidth="10" defaultRowHeight="16" x14ac:dyDescent="0.2"/>
  <cols>
    <col min="1" max="1" width="18" customWidth="1"/>
    <col min="2" max="2" width="22.1640625" style="1" customWidth="1"/>
    <col min="3" max="3" width="23.33203125" style="1" customWidth="1"/>
    <col min="4" max="4" width="20" style="1" customWidth="1"/>
    <col min="5" max="6" width="20.5" style="1" customWidth="1"/>
    <col min="7" max="7" width="22.6640625" style="1" customWidth="1"/>
    <col min="8" max="8" width="15.33203125" customWidth="1"/>
    <col min="9" max="9" width="20.5" customWidth="1"/>
  </cols>
  <sheetData>
    <row r="1" spans="1:10" x14ac:dyDescent="0.2">
      <c r="A1" s="22"/>
      <c r="B1" s="22">
        <v>2016</v>
      </c>
      <c r="C1" s="22">
        <v>2017</v>
      </c>
      <c r="D1" s="22">
        <v>2018</v>
      </c>
      <c r="E1" s="22">
        <v>2019</v>
      </c>
      <c r="F1" s="22">
        <v>2020</v>
      </c>
      <c r="G1" s="27">
        <v>2021</v>
      </c>
      <c r="H1" s="22">
        <v>2022</v>
      </c>
      <c r="I1" s="22">
        <v>2023</v>
      </c>
      <c r="J1" s="92">
        <v>2024</v>
      </c>
    </row>
    <row r="2" spans="1:10" x14ac:dyDescent="0.2">
      <c r="A2" s="23" t="s">
        <v>2</v>
      </c>
      <c r="B2" s="23">
        <v>49</v>
      </c>
      <c r="C2" s="23">
        <v>58</v>
      </c>
      <c r="D2" s="23">
        <v>51</v>
      </c>
      <c r="E2" s="23">
        <v>29</v>
      </c>
      <c r="F2" s="23">
        <v>27</v>
      </c>
      <c r="G2" s="18">
        <v>16</v>
      </c>
      <c r="H2" s="36">
        <v>12</v>
      </c>
      <c r="I2" s="36">
        <v>17</v>
      </c>
      <c r="J2" s="96">
        <v>14</v>
      </c>
    </row>
    <row r="3" spans="1:10" x14ac:dyDescent="0.2">
      <c r="A3" s="24" t="s">
        <v>3</v>
      </c>
      <c r="B3" s="24">
        <v>29</v>
      </c>
      <c r="C3" s="24">
        <v>34</v>
      </c>
      <c r="D3" s="24">
        <v>33</v>
      </c>
      <c r="E3" s="24">
        <v>13</v>
      </c>
      <c r="F3" s="24">
        <v>7</v>
      </c>
      <c r="G3" s="19">
        <v>6</v>
      </c>
      <c r="H3" s="36">
        <v>5</v>
      </c>
      <c r="I3" s="36">
        <v>5</v>
      </c>
      <c r="J3" s="36">
        <v>5</v>
      </c>
    </row>
    <row r="4" spans="1:10" x14ac:dyDescent="0.2">
      <c r="A4" s="24" t="s">
        <v>18</v>
      </c>
      <c r="B4" s="24">
        <v>27</v>
      </c>
      <c r="C4" s="24">
        <v>23</v>
      </c>
      <c r="D4" s="24">
        <v>12</v>
      </c>
      <c r="E4" s="24">
        <v>15</v>
      </c>
      <c r="F4" s="24">
        <v>0</v>
      </c>
      <c r="G4" s="19">
        <v>28</v>
      </c>
      <c r="H4" s="36">
        <v>100</v>
      </c>
      <c r="I4" s="36">
        <v>89</v>
      </c>
      <c r="J4" s="36">
        <v>87</v>
      </c>
    </row>
    <row r="5" spans="1:10" x14ac:dyDescent="0.2">
      <c r="A5" s="25" t="s">
        <v>5</v>
      </c>
      <c r="B5" s="24">
        <v>20</v>
      </c>
      <c r="C5" s="24">
        <v>25</v>
      </c>
      <c r="D5" s="24">
        <v>50</v>
      </c>
      <c r="E5" s="24">
        <v>11</v>
      </c>
      <c r="F5" s="24">
        <v>3</v>
      </c>
      <c r="G5" s="20">
        <v>0</v>
      </c>
      <c r="H5" s="113"/>
      <c r="I5" s="113"/>
      <c r="J5" s="113"/>
    </row>
    <row r="6" spans="1:10" x14ac:dyDescent="0.2">
      <c r="A6" s="24" t="s">
        <v>4</v>
      </c>
      <c r="B6" s="24">
        <v>2</v>
      </c>
      <c r="C6" s="24">
        <v>1</v>
      </c>
      <c r="D6" s="24">
        <v>0</v>
      </c>
      <c r="E6" s="24">
        <v>28</v>
      </c>
      <c r="F6" s="24">
        <v>45</v>
      </c>
      <c r="G6" s="19">
        <v>44</v>
      </c>
      <c r="H6" s="36">
        <v>17</v>
      </c>
      <c r="I6" s="36">
        <v>13</v>
      </c>
      <c r="J6" s="36">
        <v>13</v>
      </c>
    </row>
    <row r="7" spans="1:10" x14ac:dyDescent="0.2">
      <c r="A7" s="24" t="s">
        <v>6</v>
      </c>
      <c r="B7" s="24">
        <v>96</v>
      </c>
      <c r="C7" s="24">
        <v>138</v>
      </c>
      <c r="D7" s="24">
        <v>129</v>
      </c>
      <c r="E7" s="24">
        <v>133</v>
      </c>
      <c r="F7" s="24">
        <v>116</v>
      </c>
      <c r="G7" s="19">
        <v>92</v>
      </c>
      <c r="H7" s="36">
        <v>85</v>
      </c>
      <c r="I7" s="36">
        <v>71</v>
      </c>
      <c r="J7" s="36">
        <v>61</v>
      </c>
    </row>
    <row r="8" spans="1:10" x14ac:dyDescent="0.2">
      <c r="A8" s="28" t="s">
        <v>19</v>
      </c>
      <c r="B8" s="29"/>
      <c r="C8" s="29"/>
      <c r="D8" s="29"/>
      <c r="E8" s="29"/>
      <c r="F8" s="29"/>
      <c r="G8" s="30">
        <v>4</v>
      </c>
      <c r="H8" s="36">
        <v>25</v>
      </c>
      <c r="I8" s="36">
        <v>16</v>
      </c>
      <c r="J8" s="36">
        <v>6</v>
      </c>
    </row>
    <row r="9" spans="1:10" x14ac:dyDescent="0.2">
      <c r="A9" s="26" t="s">
        <v>8</v>
      </c>
      <c r="B9" s="26">
        <v>223</v>
      </c>
      <c r="C9" s="26">
        <v>279</v>
      </c>
      <c r="D9" s="26">
        <v>275</v>
      </c>
      <c r="E9" s="26">
        <v>229</v>
      </c>
      <c r="F9" s="26">
        <v>198</v>
      </c>
      <c r="G9" s="21">
        <v>190</v>
      </c>
      <c r="H9" s="37">
        <v>244</v>
      </c>
      <c r="I9" s="37">
        <f>SUM(I2:I8)</f>
        <v>211</v>
      </c>
      <c r="J9" s="97">
        <f>SUM(J2:J8)</f>
        <v>186</v>
      </c>
    </row>
  </sheetData>
  <pageMargins left="0.7" right="0.7" top="0.75" bottom="0.75" header="0.3" footer="0.3"/>
  <pageSetup paperSize="9" scale="60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1A6D6-8E36-0743-AB23-34C41B6CB6B9}">
  <dimension ref="A1:M10"/>
  <sheetViews>
    <sheetView topLeftCell="A10" zoomScale="158" zoomScaleNormal="158" workbookViewId="0">
      <selection activeCell="J12" sqref="J12"/>
    </sheetView>
  </sheetViews>
  <sheetFormatPr baseColWidth="10" defaultRowHeight="16" x14ac:dyDescent="0.2"/>
  <cols>
    <col min="1" max="1" width="8.5" customWidth="1"/>
    <col min="6" max="6" width="12.1640625" customWidth="1"/>
    <col min="8" max="8" width="12" customWidth="1"/>
    <col min="10" max="10" width="7.83203125" customWidth="1"/>
    <col min="12" max="12" width="14.6640625" customWidth="1"/>
    <col min="13" max="13" width="14.1640625" customWidth="1"/>
  </cols>
  <sheetData>
    <row r="1" spans="1:13" ht="52" x14ac:dyDescent="0.2">
      <c r="A1" s="74" t="s">
        <v>33</v>
      </c>
      <c r="B1" s="75" t="s">
        <v>20</v>
      </c>
      <c r="C1" s="75" t="s">
        <v>28</v>
      </c>
      <c r="D1" s="74" t="s">
        <v>21</v>
      </c>
      <c r="E1" s="74" t="s">
        <v>29</v>
      </c>
      <c r="F1" s="75" t="s">
        <v>22</v>
      </c>
      <c r="G1" s="75" t="s">
        <v>30</v>
      </c>
      <c r="H1" s="74" t="s">
        <v>23</v>
      </c>
      <c r="I1" s="74" t="s">
        <v>31</v>
      </c>
      <c r="J1" s="75" t="s">
        <v>24</v>
      </c>
      <c r="K1" s="75" t="s">
        <v>32</v>
      </c>
      <c r="L1" s="82" t="s">
        <v>26</v>
      </c>
      <c r="M1" s="82" t="s">
        <v>25</v>
      </c>
    </row>
    <row r="2" spans="1:13" x14ac:dyDescent="0.2">
      <c r="A2" s="76">
        <v>2024</v>
      </c>
      <c r="B2" s="84">
        <v>5</v>
      </c>
      <c r="C2" s="77">
        <f>7+8+8+8+26</f>
        <v>57</v>
      </c>
      <c r="D2" s="79">
        <v>5</v>
      </c>
      <c r="E2" s="78">
        <f>6+5+11+9+1</f>
        <v>32</v>
      </c>
      <c r="F2" s="84">
        <v>7</v>
      </c>
      <c r="G2" s="77">
        <f>7+1+4+6+1+2+26</f>
        <v>47</v>
      </c>
      <c r="H2" s="79">
        <v>10</v>
      </c>
      <c r="I2" s="78">
        <f>2+2+1+1+3+3+3+5+1+3</f>
        <v>24</v>
      </c>
      <c r="J2" s="84">
        <v>21</v>
      </c>
      <c r="K2" s="77">
        <v>26</v>
      </c>
      <c r="L2" s="83">
        <v>48</v>
      </c>
      <c r="M2" s="81">
        <f>C2+E2+G2+I2+K2</f>
        <v>186</v>
      </c>
    </row>
    <row r="3" spans="1:13" x14ac:dyDescent="0.2">
      <c r="A3" s="76">
        <v>2023</v>
      </c>
      <c r="B3" s="84">
        <v>4</v>
      </c>
      <c r="C3" s="77">
        <f>5+4+19+27</f>
        <v>55</v>
      </c>
      <c r="D3" s="79">
        <v>7</v>
      </c>
      <c r="E3" s="78">
        <f>1+6+4+8+20+7+3</f>
        <v>49</v>
      </c>
      <c r="F3" s="84">
        <v>9</v>
      </c>
      <c r="G3" s="77">
        <f>1+16+1+9+9+2+7+3+4</f>
        <v>52</v>
      </c>
      <c r="H3" s="79">
        <v>10</v>
      </c>
      <c r="I3" s="78">
        <f>2+1+1+1+11+3+5+6+6+3</f>
        <v>39</v>
      </c>
      <c r="J3" s="84">
        <v>13</v>
      </c>
      <c r="K3" s="77">
        <v>16</v>
      </c>
      <c r="L3" s="83">
        <f>B3+D3+F3+H3+J3</f>
        <v>43</v>
      </c>
      <c r="M3" s="81">
        <f>C3+E3+G3+I3+K3</f>
        <v>211</v>
      </c>
    </row>
    <row r="4" spans="1:13" x14ac:dyDescent="0.2">
      <c r="A4" s="76">
        <v>2022</v>
      </c>
      <c r="B4" s="84">
        <v>4</v>
      </c>
      <c r="C4" s="77">
        <f>15+11+23+6</f>
        <v>55</v>
      </c>
      <c r="D4" s="79">
        <v>6</v>
      </c>
      <c r="E4" s="78">
        <f>8+10+5+5+31+2</f>
        <v>61</v>
      </c>
      <c r="F4" s="84">
        <v>11</v>
      </c>
      <c r="G4" s="77">
        <f>20+1+4+12+1+5+2+13+6+8+5</f>
        <v>77</v>
      </c>
      <c r="H4" s="79">
        <v>10</v>
      </c>
      <c r="I4" s="78">
        <f>2+1+3+1+3+8+2+6+1+1</f>
        <v>28</v>
      </c>
      <c r="J4" s="84">
        <v>17</v>
      </c>
      <c r="K4" s="77">
        <f>2+2+8+3+1+2+5</f>
        <v>23</v>
      </c>
      <c r="L4" s="83">
        <v>48</v>
      </c>
      <c r="M4" s="81">
        <f>C4+E4+G4+I4+K4</f>
        <v>244</v>
      </c>
    </row>
    <row r="5" spans="1:13" x14ac:dyDescent="0.2">
      <c r="A5" s="76">
        <v>2021</v>
      </c>
      <c r="B5" s="85">
        <v>2</v>
      </c>
      <c r="C5" s="80">
        <v>31</v>
      </c>
      <c r="D5" s="79">
        <v>7</v>
      </c>
      <c r="E5" s="78">
        <v>33</v>
      </c>
      <c r="F5" s="84">
        <v>12</v>
      </c>
      <c r="G5" s="77">
        <v>73</v>
      </c>
      <c r="H5" s="79">
        <v>8</v>
      </c>
      <c r="I5" s="78">
        <v>35</v>
      </c>
      <c r="J5" s="84">
        <v>13</v>
      </c>
      <c r="K5" s="77">
        <v>18</v>
      </c>
      <c r="L5" s="83">
        <v>42</v>
      </c>
      <c r="M5" s="81">
        <f t="shared" ref="M5:M10" si="0">C5+E5+G5+I5+K5</f>
        <v>190</v>
      </c>
    </row>
    <row r="6" spans="1:13" x14ac:dyDescent="0.2">
      <c r="A6" s="76">
        <v>2020</v>
      </c>
      <c r="B6" s="84">
        <v>5</v>
      </c>
      <c r="C6" s="77">
        <v>36</v>
      </c>
      <c r="D6" s="79">
        <v>5</v>
      </c>
      <c r="E6" s="78">
        <v>36</v>
      </c>
      <c r="F6" s="84">
        <v>6</v>
      </c>
      <c r="G6" s="77">
        <v>50</v>
      </c>
      <c r="H6" s="79">
        <v>10</v>
      </c>
      <c r="I6" s="78">
        <v>40</v>
      </c>
      <c r="J6" s="84">
        <v>15</v>
      </c>
      <c r="K6" s="77">
        <v>36</v>
      </c>
      <c r="L6" s="83">
        <v>41</v>
      </c>
      <c r="M6" s="81">
        <f t="shared" si="0"/>
        <v>198</v>
      </c>
    </row>
    <row r="7" spans="1:13" x14ac:dyDescent="0.2">
      <c r="A7" s="76">
        <v>2019</v>
      </c>
      <c r="B7" s="84">
        <v>5</v>
      </c>
      <c r="C7" s="77">
        <v>53</v>
      </c>
      <c r="D7" s="79">
        <v>4</v>
      </c>
      <c r="E7" s="78">
        <v>23</v>
      </c>
      <c r="F7" s="84">
        <v>9</v>
      </c>
      <c r="G7" s="77">
        <v>70</v>
      </c>
      <c r="H7" s="79">
        <v>14</v>
      </c>
      <c r="I7" s="78">
        <v>63</v>
      </c>
      <c r="J7" s="84">
        <v>8</v>
      </c>
      <c r="K7" s="77">
        <v>20</v>
      </c>
      <c r="L7" s="83">
        <v>40</v>
      </c>
      <c r="M7" s="81">
        <f t="shared" si="0"/>
        <v>229</v>
      </c>
    </row>
    <row r="8" spans="1:13" x14ac:dyDescent="0.2">
      <c r="A8" s="76">
        <v>2018</v>
      </c>
      <c r="B8" s="84">
        <v>6</v>
      </c>
      <c r="C8" s="77">
        <v>71</v>
      </c>
      <c r="D8" s="79">
        <v>6</v>
      </c>
      <c r="E8" s="78">
        <v>46</v>
      </c>
      <c r="F8" s="84">
        <v>6</v>
      </c>
      <c r="G8" s="77">
        <v>40</v>
      </c>
      <c r="H8" s="79">
        <v>11</v>
      </c>
      <c r="I8" s="78">
        <v>71</v>
      </c>
      <c r="J8" s="84">
        <v>21</v>
      </c>
      <c r="K8" s="77">
        <v>47</v>
      </c>
      <c r="L8" s="83">
        <v>50</v>
      </c>
      <c r="M8" s="81">
        <f t="shared" si="0"/>
        <v>275</v>
      </c>
    </row>
    <row r="9" spans="1:13" x14ac:dyDescent="0.2">
      <c r="A9" s="76">
        <v>2017</v>
      </c>
      <c r="B9" s="84">
        <v>3</v>
      </c>
      <c r="C9" s="77">
        <v>25</v>
      </c>
      <c r="D9" s="79">
        <v>9</v>
      </c>
      <c r="E9" s="78">
        <v>65</v>
      </c>
      <c r="F9" s="84">
        <v>12</v>
      </c>
      <c r="G9" s="77">
        <v>81</v>
      </c>
      <c r="H9" s="79">
        <v>6</v>
      </c>
      <c r="I9" s="78">
        <v>47</v>
      </c>
      <c r="J9" s="84">
        <v>21</v>
      </c>
      <c r="K9" s="77">
        <v>61</v>
      </c>
      <c r="L9" s="83">
        <v>51</v>
      </c>
      <c r="M9" s="81">
        <f t="shared" si="0"/>
        <v>279</v>
      </c>
    </row>
    <row r="10" spans="1:13" x14ac:dyDescent="0.2">
      <c r="A10" s="76">
        <v>2016</v>
      </c>
      <c r="B10" s="84">
        <v>4</v>
      </c>
      <c r="C10" s="77">
        <v>42</v>
      </c>
      <c r="D10" s="79">
        <v>7</v>
      </c>
      <c r="E10" s="78">
        <v>33</v>
      </c>
      <c r="F10" s="84">
        <v>11</v>
      </c>
      <c r="G10" s="77">
        <v>87</v>
      </c>
      <c r="H10" s="79">
        <v>7</v>
      </c>
      <c r="I10" s="78">
        <v>35</v>
      </c>
      <c r="J10" s="84">
        <v>14</v>
      </c>
      <c r="K10" s="77">
        <v>26</v>
      </c>
      <c r="L10" s="83">
        <v>43</v>
      </c>
      <c r="M10" s="81">
        <f t="shared" si="0"/>
        <v>223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35D9-5CF9-1F46-8F80-26C4C2B534A1}">
  <dimension ref="A1:AL18"/>
  <sheetViews>
    <sheetView zoomScale="141" zoomScaleNormal="141" workbookViewId="0">
      <selection activeCell="AF12" sqref="AF12"/>
    </sheetView>
  </sheetViews>
  <sheetFormatPr baseColWidth="10" defaultRowHeight="16" x14ac:dyDescent="0.2"/>
  <cols>
    <col min="12" max="12" width="20.33203125" customWidth="1"/>
    <col min="13" max="13" width="16.5" customWidth="1"/>
  </cols>
  <sheetData>
    <row r="1" spans="1:38" ht="68" x14ac:dyDescent="0.2">
      <c r="A1" s="1"/>
      <c r="B1" s="2">
        <v>2016</v>
      </c>
      <c r="C1" s="2">
        <v>2017</v>
      </c>
      <c r="D1" s="2">
        <v>2018</v>
      </c>
      <c r="E1" s="2">
        <v>2019</v>
      </c>
      <c r="F1" s="2">
        <v>2020</v>
      </c>
      <c r="G1" s="2">
        <v>2021</v>
      </c>
      <c r="H1" s="2">
        <v>2022</v>
      </c>
      <c r="I1" s="2">
        <v>2023</v>
      </c>
      <c r="J1" s="2">
        <v>2024</v>
      </c>
      <c r="K1" s="39"/>
      <c r="L1" s="1"/>
      <c r="M1" s="2">
        <v>2016</v>
      </c>
      <c r="N1" s="2">
        <v>2017</v>
      </c>
      <c r="O1" s="2">
        <v>2018</v>
      </c>
      <c r="P1" s="2">
        <v>2019</v>
      </c>
      <c r="Q1" s="2">
        <v>2020</v>
      </c>
      <c r="R1" s="2">
        <v>2021</v>
      </c>
      <c r="S1" s="2">
        <v>2022</v>
      </c>
      <c r="T1" s="2">
        <v>2023</v>
      </c>
      <c r="U1" s="2">
        <v>2024</v>
      </c>
      <c r="X1" s="76"/>
      <c r="Y1" s="75" t="s">
        <v>20</v>
      </c>
      <c r="Z1" s="74" t="s">
        <v>21</v>
      </c>
      <c r="AA1" s="75" t="s">
        <v>22</v>
      </c>
      <c r="AB1" s="74" t="s">
        <v>23</v>
      </c>
      <c r="AC1" s="75" t="s">
        <v>24</v>
      </c>
      <c r="AD1" s="103" t="s">
        <v>26</v>
      </c>
      <c r="AF1" s="76"/>
      <c r="AG1" s="75" t="s">
        <v>20</v>
      </c>
      <c r="AH1" s="74" t="s">
        <v>21</v>
      </c>
      <c r="AI1" s="75" t="s">
        <v>22</v>
      </c>
      <c r="AJ1" s="74" t="s">
        <v>23</v>
      </c>
      <c r="AK1" s="75" t="s">
        <v>24</v>
      </c>
      <c r="AL1" s="103" t="s">
        <v>25</v>
      </c>
    </row>
    <row r="2" spans="1:38" ht="51" x14ac:dyDescent="0.2">
      <c r="A2" s="2" t="s">
        <v>0</v>
      </c>
      <c r="B2" s="5" t="s">
        <v>7</v>
      </c>
      <c r="C2" s="3" t="s">
        <v>7</v>
      </c>
      <c r="D2" s="5" t="s">
        <v>7</v>
      </c>
      <c r="E2" s="3" t="s">
        <v>7</v>
      </c>
      <c r="F2" s="5" t="s">
        <v>7</v>
      </c>
      <c r="G2" s="3" t="s">
        <v>7</v>
      </c>
      <c r="H2" s="5" t="s">
        <v>7</v>
      </c>
      <c r="I2" s="3" t="s">
        <v>7</v>
      </c>
      <c r="J2" s="5" t="s">
        <v>7</v>
      </c>
      <c r="K2" s="40"/>
      <c r="L2" s="2" t="s">
        <v>9</v>
      </c>
      <c r="M2" s="5" t="s">
        <v>7</v>
      </c>
      <c r="N2" s="46" t="s">
        <v>7</v>
      </c>
      <c r="O2" s="47" t="s">
        <v>7</v>
      </c>
      <c r="P2" s="46" t="s">
        <v>7</v>
      </c>
      <c r="Q2" s="47" t="s">
        <v>7</v>
      </c>
      <c r="R2" s="3" t="s">
        <v>7</v>
      </c>
      <c r="S2" s="45" t="s">
        <v>7</v>
      </c>
      <c r="T2" s="46" t="s">
        <v>7</v>
      </c>
      <c r="U2" s="45" t="s">
        <v>7</v>
      </c>
      <c r="X2" s="76">
        <v>2016</v>
      </c>
      <c r="Y2" s="77">
        <v>4</v>
      </c>
      <c r="Z2" s="78">
        <v>7</v>
      </c>
      <c r="AA2" s="77">
        <v>11</v>
      </c>
      <c r="AB2" s="78">
        <v>7</v>
      </c>
      <c r="AC2" s="77">
        <v>14</v>
      </c>
      <c r="AD2" s="78">
        <v>43</v>
      </c>
      <c r="AF2" s="76">
        <v>2023</v>
      </c>
      <c r="AG2" s="77">
        <f>5+4+19+27</f>
        <v>55</v>
      </c>
      <c r="AH2" s="78">
        <f>1+6+4+8+20+7+3</f>
        <v>49</v>
      </c>
      <c r="AI2" s="77">
        <f>1+16+1+9+9+2+7+3+4</f>
        <v>52</v>
      </c>
      <c r="AJ2" s="78">
        <f>2+1+1+1+11+3+5+6+6+3</f>
        <v>39</v>
      </c>
      <c r="AK2" s="77">
        <v>16</v>
      </c>
      <c r="AL2" s="79">
        <f t="shared" ref="AL2:AL10" si="0">AG2+AH2+AI2+AJ2+AK2</f>
        <v>211</v>
      </c>
    </row>
    <row r="3" spans="1:38" x14ac:dyDescent="0.2">
      <c r="A3" s="1" t="s">
        <v>2</v>
      </c>
      <c r="B3" s="6">
        <v>7705</v>
      </c>
      <c r="C3" s="4">
        <v>7655</v>
      </c>
      <c r="D3" s="6">
        <v>7233</v>
      </c>
      <c r="E3" s="4">
        <v>5368</v>
      </c>
      <c r="F3" s="6">
        <v>5947</v>
      </c>
      <c r="G3" s="4">
        <v>5697</v>
      </c>
      <c r="H3" s="33">
        <v>3041</v>
      </c>
      <c r="I3" s="4">
        <v>3408</v>
      </c>
      <c r="J3" s="33">
        <v>3832</v>
      </c>
      <c r="K3" s="32"/>
      <c r="L3" s="1" t="s">
        <v>11</v>
      </c>
      <c r="M3" s="6">
        <v>984</v>
      </c>
      <c r="N3" s="4">
        <v>726</v>
      </c>
      <c r="O3" s="6">
        <v>1347</v>
      </c>
      <c r="P3" s="4">
        <v>1314</v>
      </c>
      <c r="Q3" s="6">
        <v>479</v>
      </c>
      <c r="R3" s="4">
        <v>1117</v>
      </c>
      <c r="S3" s="6">
        <v>1177</v>
      </c>
      <c r="T3" s="4">
        <v>1082</v>
      </c>
      <c r="U3" s="6">
        <v>2141</v>
      </c>
      <c r="X3" s="76">
        <v>2017</v>
      </c>
      <c r="Y3" s="77">
        <v>3</v>
      </c>
      <c r="Z3" s="78">
        <v>9</v>
      </c>
      <c r="AA3" s="77">
        <v>12</v>
      </c>
      <c r="AB3" s="78">
        <v>6</v>
      </c>
      <c r="AC3" s="77">
        <v>21</v>
      </c>
      <c r="AD3" s="78">
        <v>51</v>
      </c>
      <c r="AF3" s="76">
        <v>2022</v>
      </c>
      <c r="AG3" s="77">
        <f>15+11+23+6</f>
        <v>55</v>
      </c>
      <c r="AH3" s="78">
        <f>8+10+5+5+31+2</f>
        <v>61</v>
      </c>
      <c r="AI3" s="77">
        <f>20+1+4+12+1+5+2+13+6+8+5</f>
        <v>77</v>
      </c>
      <c r="AJ3" s="78">
        <f>2+1+3+1+3+8+2+6+1+1</f>
        <v>28</v>
      </c>
      <c r="AK3" s="77">
        <f>2+2+8+3+1+2+5</f>
        <v>23</v>
      </c>
      <c r="AL3" s="79">
        <f t="shared" si="0"/>
        <v>244</v>
      </c>
    </row>
    <row r="4" spans="1:38" x14ac:dyDescent="0.2">
      <c r="A4" s="1" t="s">
        <v>3</v>
      </c>
      <c r="B4" s="6">
        <v>5999</v>
      </c>
      <c r="C4" s="4">
        <v>6292</v>
      </c>
      <c r="D4" s="6">
        <v>5990</v>
      </c>
      <c r="E4" s="4">
        <v>3172</v>
      </c>
      <c r="F4" s="6">
        <v>3356</v>
      </c>
      <c r="G4" s="4">
        <v>1944</v>
      </c>
      <c r="H4" s="33">
        <v>2286</v>
      </c>
      <c r="I4" s="4">
        <v>2747</v>
      </c>
      <c r="J4" s="33">
        <v>2588</v>
      </c>
      <c r="K4" s="32"/>
      <c r="L4" s="1" t="s">
        <v>12</v>
      </c>
      <c r="M4" s="6">
        <v>523</v>
      </c>
      <c r="N4" s="4">
        <v>524</v>
      </c>
      <c r="O4" s="6">
        <v>625</v>
      </c>
      <c r="P4" s="4">
        <v>522</v>
      </c>
      <c r="Q4" s="6">
        <v>428</v>
      </c>
      <c r="R4" s="4">
        <v>286</v>
      </c>
      <c r="S4" s="6">
        <v>493</v>
      </c>
      <c r="T4" s="4">
        <v>612</v>
      </c>
      <c r="U4" s="6">
        <v>854</v>
      </c>
      <c r="X4" s="76">
        <v>2018</v>
      </c>
      <c r="Y4" s="77">
        <v>6</v>
      </c>
      <c r="Z4" s="78">
        <v>6</v>
      </c>
      <c r="AA4" s="77">
        <v>6</v>
      </c>
      <c r="AB4" s="78">
        <v>11</v>
      </c>
      <c r="AC4" s="77">
        <v>21</v>
      </c>
      <c r="AD4" s="78">
        <v>50</v>
      </c>
      <c r="AF4" s="76">
        <v>2021</v>
      </c>
      <c r="AG4" s="80">
        <v>31</v>
      </c>
      <c r="AH4" s="78">
        <v>33</v>
      </c>
      <c r="AI4" s="77">
        <v>73</v>
      </c>
      <c r="AJ4" s="78">
        <v>35</v>
      </c>
      <c r="AK4" s="77">
        <v>18</v>
      </c>
      <c r="AL4" s="79">
        <f t="shared" si="0"/>
        <v>190</v>
      </c>
    </row>
    <row r="5" spans="1:38" x14ac:dyDescent="0.2">
      <c r="A5" s="1" t="s">
        <v>18</v>
      </c>
      <c r="B5" s="6">
        <v>642</v>
      </c>
      <c r="C5" s="4">
        <v>512</v>
      </c>
      <c r="D5" s="6">
        <v>324</v>
      </c>
      <c r="E5" s="4">
        <v>403</v>
      </c>
      <c r="F5" s="6">
        <v>0</v>
      </c>
      <c r="G5" s="12">
        <v>2082</v>
      </c>
      <c r="H5" s="33">
        <v>5893</v>
      </c>
      <c r="I5" s="4">
        <v>6091</v>
      </c>
      <c r="J5" s="33">
        <v>6151</v>
      </c>
      <c r="K5" s="32"/>
      <c r="L5" s="1" t="s">
        <v>13</v>
      </c>
      <c r="M5" s="6">
        <v>3545</v>
      </c>
      <c r="N5" s="4">
        <v>3607</v>
      </c>
      <c r="O5" s="6">
        <v>3367</v>
      </c>
      <c r="P5" s="4">
        <v>2672</v>
      </c>
      <c r="Q5" s="6">
        <v>3411</v>
      </c>
      <c r="R5" s="4">
        <v>3411</v>
      </c>
      <c r="S5" s="6">
        <v>3205</v>
      </c>
      <c r="T5" s="4">
        <v>3346</v>
      </c>
      <c r="U5" s="6">
        <v>3416</v>
      </c>
      <c r="X5" s="76">
        <v>2019</v>
      </c>
      <c r="Y5" s="77">
        <v>5</v>
      </c>
      <c r="Z5" s="78">
        <v>4</v>
      </c>
      <c r="AA5" s="77">
        <v>9</v>
      </c>
      <c r="AB5" s="78">
        <v>14</v>
      </c>
      <c r="AC5" s="77">
        <v>8</v>
      </c>
      <c r="AD5" s="78">
        <v>40</v>
      </c>
      <c r="AF5" s="76">
        <v>2020</v>
      </c>
      <c r="AG5" s="77">
        <v>36</v>
      </c>
      <c r="AH5" s="78">
        <v>36</v>
      </c>
      <c r="AI5" s="77">
        <v>50</v>
      </c>
      <c r="AJ5" s="78">
        <v>40</v>
      </c>
      <c r="AK5" s="77">
        <v>36</v>
      </c>
      <c r="AL5" s="79">
        <f t="shared" si="0"/>
        <v>198</v>
      </c>
    </row>
    <row r="6" spans="1:38" x14ac:dyDescent="0.2">
      <c r="A6" s="14" t="s">
        <v>5</v>
      </c>
      <c r="B6" s="6">
        <v>694</v>
      </c>
      <c r="C6" s="4">
        <v>683</v>
      </c>
      <c r="D6" s="6">
        <v>1373</v>
      </c>
      <c r="E6" s="4">
        <v>401</v>
      </c>
      <c r="F6" s="6">
        <v>199</v>
      </c>
      <c r="G6" s="13">
        <v>0</v>
      </c>
      <c r="H6" s="35"/>
      <c r="I6" s="38"/>
      <c r="J6" s="35"/>
      <c r="K6" s="41"/>
      <c r="L6" s="1" t="s">
        <v>14</v>
      </c>
      <c r="M6" s="6">
        <v>4549</v>
      </c>
      <c r="N6" s="4">
        <v>4057</v>
      </c>
      <c r="O6" s="6">
        <v>4358</v>
      </c>
      <c r="P6" s="4">
        <v>4798</v>
      </c>
      <c r="Q6" s="6">
        <v>5142</v>
      </c>
      <c r="R6" s="4">
        <v>5980</v>
      </c>
      <c r="S6" s="6">
        <v>6670</v>
      </c>
      <c r="T6" s="4">
        <v>5889</v>
      </c>
      <c r="U6" s="6">
        <v>5655</v>
      </c>
      <c r="X6" s="76">
        <v>2020</v>
      </c>
      <c r="Y6" s="77">
        <v>5</v>
      </c>
      <c r="Z6" s="78">
        <v>5</v>
      </c>
      <c r="AA6" s="77">
        <v>6</v>
      </c>
      <c r="AB6" s="78">
        <v>10</v>
      </c>
      <c r="AC6" s="77">
        <v>15</v>
      </c>
      <c r="AD6" s="78">
        <v>41</v>
      </c>
      <c r="AF6" s="76">
        <v>2019</v>
      </c>
      <c r="AG6" s="77">
        <v>53</v>
      </c>
      <c r="AH6" s="78">
        <v>23</v>
      </c>
      <c r="AI6" s="77">
        <v>70</v>
      </c>
      <c r="AJ6" s="78">
        <v>63</v>
      </c>
      <c r="AK6" s="77">
        <v>20</v>
      </c>
      <c r="AL6" s="79">
        <f t="shared" si="0"/>
        <v>229</v>
      </c>
    </row>
    <row r="7" spans="1:38" x14ac:dyDescent="0.2">
      <c r="A7" s="1" t="s">
        <v>4</v>
      </c>
      <c r="B7" s="6">
        <v>609</v>
      </c>
      <c r="C7" s="4">
        <v>444</v>
      </c>
      <c r="D7" s="6">
        <v>70</v>
      </c>
      <c r="E7" s="4">
        <v>4109</v>
      </c>
      <c r="F7" s="6">
        <v>5300</v>
      </c>
      <c r="G7" s="4">
        <v>5219</v>
      </c>
      <c r="H7" s="33">
        <v>3401</v>
      </c>
      <c r="I7" s="4">
        <v>2996</v>
      </c>
      <c r="J7" s="33">
        <v>3112</v>
      </c>
      <c r="K7" s="32"/>
      <c r="L7" s="1" t="s">
        <v>15</v>
      </c>
      <c r="M7" s="6">
        <v>4137</v>
      </c>
      <c r="N7" s="4">
        <v>4538</v>
      </c>
      <c r="O7" s="6">
        <v>3144</v>
      </c>
      <c r="P7" s="4">
        <v>4618</v>
      </c>
      <c r="Q7" s="6">
        <v>6547</v>
      </c>
      <c r="R7" s="4">
        <v>5279</v>
      </c>
      <c r="S7" s="6">
        <v>3827</v>
      </c>
      <c r="T7" s="4">
        <v>4611</v>
      </c>
      <c r="U7" s="6">
        <v>4140</v>
      </c>
      <c r="X7" s="76">
        <v>2021</v>
      </c>
      <c r="Y7" s="80">
        <v>2</v>
      </c>
      <c r="Z7" s="78">
        <v>7</v>
      </c>
      <c r="AA7" s="77">
        <v>12</v>
      </c>
      <c r="AB7" s="78">
        <v>8</v>
      </c>
      <c r="AC7" s="77">
        <v>13</v>
      </c>
      <c r="AD7" s="78">
        <v>42</v>
      </c>
      <c r="AF7" s="76">
        <v>2018</v>
      </c>
      <c r="AG7" s="77">
        <v>71</v>
      </c>
      <c r="AH7" s="78">
        <v>46</v>
      </c>
      <c r="AI7" s="77">
        <v>40</v>
      </c>
      <c r="AJ7" s="78">
        <v>71</v>
      </c>
      <c r="AK7" s="77">
        <v>47</v>
      </c>
      <c r="AL7" s="79">
        <f t="shared" si="0"/>
        <v>275</v>
      </c>
    </row>
    <row r="8" spans="1:38" x14ac:dyDescent="0.2">
      <c r="A8" s="1" t="s">
        <v>6</v>
      </c>
      <c r="B8" s="6">
        <v>1403</v>
      </c>
      <c r="C8" s="4">
        <v>1766</v>
      </c>
      <c r="D8" s="6">
        <v>2018</v>
      </c>
      <c r="E8" s="4">
        <v>2360</v>
      </c>
      <c r="F8" s="6">
        <v>2202</v>
      </c>
      <c r="G8" s="4">
        <v>2130</v>
      </c>
      <c r="H8" s="33">
        <v>2155</v>
      </c>
      <c r="I8" s="4">
        <v>1808</v>
      </c>
      <c r="J8" s="33">
        <v>1714</v>
      </c>
      <c r="K8" s="32"/>
      <c r="L8" s="1" t="s">
        <v>16</v>
      </c>
      <c r="M8" s="6">
        <v>70</v>
      </c>
      <c r="N8" s="16">
        <v>0</v>
      </c>
      <c r="O8" s="15">
        <v>0</v>
      </c>
      <c r="P8" s="16">
        <v>0</v>
      </c>
      <c r="Q8" s="15">
        <v>0</v>
      </c>
      <c r="R8" s="16">
        <v>0</v>
      </c>
      <c r="S8" s="34">
        <v>190</v>
      </c>
      <c r="T8" s="17">
        <v>141</v>
      </c>
      <c r="U8" s="34">
        <v>95</v>
      </c>
      <c r="X8" s="76">
        <v>2022</v>
      </c>
      <c r="Y8" s="77">
        <v>4</v>
      </c>
      <c r="Z8" s="78">
        <v>6</v>
      </c>
      <c r="AA8" s="77">
        <v>11</v>
      </c>
      <c r="AB8" s="78">
        <v>10</v>
      </c>
      <c r="AC8" s="77">
        <v>17</v>
      </c>
      <c r="AD8" s="78">
        <v>48</v>
      </c>
      <c r="AF8" s="76">
        <v>2017</v>
      </c>
      <c r="AG8" s="77">
        <v>25</v>
      </c>
      <c r="AH8" s="78">
        <v>65</v>
      </c>
      <c r="AI8" s="77">
        <v>81</v>
      </c>
      <c r="AJ8" s="78">
        <v>47</v>
      </c>
      <c r="AK8" s="77">
        <v>61</v>
      </c>
      <c r="AL8" s="79">
        <f t="shared" si="0"/>
        <v>279</v>
      </c>
    </row>
    <row r="9" spans="1:38" x14ac:dyDescent="0.2">
      <c r="A9" s="10" t="s">
        <v>19</v>
      </c>
      <c r="B9" s="6"/>
      <c r="C9" s="4"/>
      <c r="D9" s="6"/>
      <c r="E9" s="4"/>
      <c r="F9" s="6"/>
      <c r="G9" s="11">
        <v>92</v>
      </c>
      <c r="H9" s="61">
        <v>393</v>
      </c>
      <c r="I9" s="11">
        <v>236</v>
      </c>
      <c r="J9" s="61">
        <v>307</v>
      </c>
      <c r="K9" s="32"/>
      <c r="L9" s="1" t="s">
        <v>17</v>
      </c>
      <c r="M9" s="6">
        <v>3246</v>
      </c>
      <c r="N9" s="4">
        <v>3899</v>
      </c>
      <c r="O9" s="6">
        <v>4169</v>
      </c>
      <c r="P9" s="4">
        <v>1892</v>
      </c>
      <c r="Q9" s="6">
        <v>996</v>
      </c>
      <c r="R9" s="17">
        <v>1092</v>
      </c>
      <c r="S9" s="34">
        <v>1606</v>
      </c>
      <c r="T9" s="17">
        <v>1607</v>
      </c>
      <c r="U9" s="95">
        <v>1402</v>
      </c>
      <c r="X9" s="76">
        <v>2023</v>
      </c>
      <c r="Y9" s="77">
        <v>4</v>
      </c>
      <c r="Z9" s="78">
        <v>7</v>
      </c>
      <c r="AA9" s="77">
        <v>9</v>
      </c>
      <c r="AB9" s="78">
        <v>10</v>
      </c>
      <c r="AC9" s="77">
        <v>13</v>
      </c>
      <c r="AD9" s="78">
        <f>Y9+Z9+AA9+AB9+AC9</f>
        <v>43</v>
      </c>
      <c r="AF9" s="76">
        <v>2016</v>
      </c>
      <c r="AG9" s="77">
        <v>42</v>
      </c>
      <c r="AH9" s="78">
        <v>33</v>
      </c>
      <c r="AI9" s="77">
        <v>87</v>
      </c>
      <c r="AJ9" s="78">
        <v>35</v>
      </c>
      <c r="AK9" s="77">
        <v>26</v>
      </c>
      <c r="AL9" s="79">
        <f t="shared" si="0"/>
        <v>223</v>
      </c>
    </row>
    <row r="10" spans="1:38" x14ac:dyDescent="0.2">
      <c r="A10" s="9" t="s">
        <v>8</v>
      </c>
      <c r="B10" s="7">
        <v>17054</v>
      </c>
      <c r="C10" s="4">
        <v>17352</v>
      </c>
      <c r="D10" s="7">
        <v>17009</v>
      </c>
      <c r="E10" s="8">
        <v>15814</v>
      </c>
      <c r="F10" s="7">
        <v>17004</v>
      </c>
      <c r="G10" s="8">
        <v>17165</v>
      </c>
      <c r="H10" s="6">
        <v>17169</v>
      </c>
      <c r="I10" s="8">
        <v>17287</v>
      </c>
      <c r="J10" s="33">
        <f>SUM(J3:J9)</f>
        <v>17704</v>
      </c>
      <c r="L10" s="9" t="s">
        <v>10</v>
      </c>
      <c r="M10" s="93">
        <v>17054</v>
      </c>
      <c r="N10" s="94">
        <v>17352</v>
      </c>
      <c r="O10" s="93">
        <v>17009</v>
      </c>
      <c r="P10" s="94">
        <v>15814</v>
      </c>
      <c r="Q10" s="93">
        <v>17004</v>
      </c>
      <c r="R10" s="94">
        <v>17165</v>
      </c>
      <c r="S10" s="93">
        <v>17169</v>
      </c>
      <c r="T10" s="94">
        <v>17287</v>
      </c>
      <c r="U10" s="7">
        <f>SUM(U3:U9)</f>
        <v>17703</v>
      </c>
      <c r="X10" s="76">
        <v>2024</v>
      </c>
      <c r="Y10" s="84">
        <v>5</v>
      </c>
      <c r="Z10" s="98">
        <v>5</v>
      </c>
      <c r="AA10" s="99">
        <v>7</v>
      </c>
      <c r="AB10" s="98">
        <v>10</v>
      </c>
      <c r="AC10" s="99">
        <v>21</v>
      </c>
      <c r="AD10" s="98">
        <v>48</v>
      </c>
      <c r="AF10" s="76">
        <v>2024</v>
      </c>
      <c r="AG10" s="77">
        <v>57</v>
      </c>
      <c r="AH10" s="78">
        <v>32</v>
      </c>
      <c r="AI10" s="77">
        <v>47</v>
      </c>
      <c r="AJ10" s="78">
        <v>24</v>
      </c>
      <c r="AK10" s="77">
        <v>26</v>
      </c>
      <c r="AL10" s="79">
        <f t="shared" si="0"/>
        <v>186</v>
      </c>
    </row>
    <row r="11" spans="1:38" x14ac:dyDescent="0.2">
      <c r="M11" s="1"/>
      <c r="S11" s="43"/>
      <c r="T11" s="43"/>
      <c r="X11" s="86"/>
      <c r="Y11" s="87"/>
      <c r="Z11" s="87"/>
      <c r="AA11" s="87"/>
      <c r="AB11" s="87"/>
      <c r="AC11" s="87"/>
      <c r="AD11" s="87"/>
    </row>
    <row r="12" spans="1:38" x14ac:dyDescent="0.2">
      <c r="M12" s="9"/>
      <c r="N12" s="44"/>
      <c r="O12" s="44"/>
      <c r="P12" s="44"/>
      <c r="Q12" s="44"/>
      <c r="R12" s="44"/>
      <c r="S12" s="44"/>
      <c r="T12" s="44"/>
      <c r="X12" s="86"/>
      <c r="Y12" s="87"/>
      <c r="Z12" s="87"/>
      <c r="AA12" s="87"/>
      <c r="AB12" s="87"/>
      <c r="AC12" s="87"/>
      <c r="AD12" s="87"/>
    </row>
    <row r="13" spans="1:38" x14ac:dyDescent="0.2"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1"/>
      <c r="AJ13" s="101"/>
    </row>
    <row r="14" spans="1:38" x14ac:dyDescent="0.2">
      <c r="X14" s="86"/>
      <c r="Y14" s="102"/>
      <c r="Z14" s="87"/>
      <c r="AA14" s="102"/>
      <c r="AB14" s="87"/>
      <c r="AC14" s="102"/>
      <c r="AD14" s="87"/>
      <c r="AE14" s="102"/>
      <c r="AF14" s="87"/>
      <c r="AG14" s="102"/>
      <c r="AH14" s="87"/>
      <c r="AI14" s="102"/>
      <c r="AJ14" s="87"/>
    </row>
    <row r="15" spans="1:38" x14ac:dyDescent="0.2">
      <c r="X15" s="86"/>
      <c r="Y15" s="87"/>
      <c r="Z15" s="87"/>
      <c r="AA15" s="87"/>
      <c r="AB15" s="87"/>
      <c r="AC15" s="87"/>
      <c r="AD15" s="87"/>
    </row>
    <row r="16" spans="1:38" x14ac:dyDescent="0.2">
      <c r="X16" s="86"/>
      <c r="Y16" s="88"/>
      <c r="Z16" s="87"/>
      <c r="AA16" s="87"/>
      <c r="AB16" s="87"/>
      <c r="AC16" s="87"/>
      <c r="AD16" s="87"/>
    </row>
    <row r="17" spans="24:30" x14ac:dyDescent="0.2">
      <c r="X17" s="86"/>
      <c r="Y17" s="87"/>
      <c r="Z17" s="87"/>
      <c r="AA17" s="87"/>
      <c r="AB17" s="87"/>
      <c r="AC17" s="87"/>
      <c r="AD17" s="87"/>
    </row>
    <row r="18" spans="24:30" x14ac:dyDescent="0.2">
      <c r="X18" s="86"/>
      <c r="Y18" s="87"/>
      <c r="Z18" s="87"/>
      <c r="AA18" s="87"/>
      <c r="AB18" s="87"/>
      <c r="AC18" s="87"/>
      <c r="AD18" s="87"/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868E-8B27-AC4C-BA64-2A17CCACF9D7}">
  <dimension ref="A1:H49"/>
  <sheetViews>
    <sheetView zoomScale="148" zoomScaleNormal="148" workbookViewId="0">
      <selection activeCell="C39" sqref="C39"/>
    </sheetView>
  </sheetViews>
  <sheetFormatPr baseColWidth="10" defaultRowHeight="16" x14ac:dyDescent="0.2"/>
  <cols>
    <col min="1" max="1" width="19" customWidth="1"/>
    <col min="2" max="2" width="23.33203125" customWidth="1"/>
    <col min="3" max="4" width="24" customWidth="1"/>
    <col min="5" max="5" width="28.5" customWidth="1"/>
  </cols>
  <sheetData>
    <row r="1" spans="1:8" ht="17" x14ac:dyDescent="0.2">
      <c r="A1" s="105" t="s">
        <v>41</v>
      </c>
      <c r="B1" s="105" t="s">
        <v>34</v>
      </c>
      <c r="C1" s="105" t="s">
        <v>35</v>
      </c>
      <c r="D1" s="105" t="s">
        <v>92</v>
      </c>
      <c r="E1" s="105" t="s">
        <v>36</v>
      </c>
      <c r="H1" s="104"/>
    </row>
    <row r="2" spans="1:8" ht="17" x14ac:dyDescent="0.2">
      <c r="A2" s="108">
        <v>2024</v>
      </c>
      <c r="B2" s="109" t="s">
        <v>44</v>
      </c>
      <c r="C2" s="108"/>
      <c r="D2" s="106">
        <v>7</v>
      </c>
      <c r="E2" s="108" t="s">
        <v>39</v>
      </c>
      <c r="H2" s="104"/>
    </row>
    <row r="3" spans="1:8" ht="34" x14ac:dyDescent="0.2">
      <c r="A3" s="108">
        <v>2024</v>
      </c>
      <c r="B3" s="109" t="s">
        <v>45</v>
      </c>
      <c r="C3" s="108" t="s">
        <v>78</v>
      </c>
      <c r="D3" s="106">
        <v>8</v>
      </c>
      <c r="E3" s="108" t="s">
        <v>39</v>
      </c>
      <c r="H3" s="104"/>
    </row>
    <row r="4" spans="1:8" ht="34" x14ac:dyDescent="0.2">
      <c r="A4" s="108">
        <v>2024</v>
      </c>
      <c r="B4" s="109" t="s">
        <v>46</v>
      </c>
      <c r="C4" s="108"/>
      <c r="D4" s="106">
        <v>8</v>
      </c>
      <c r="E4" s="108" t="s">
        <v>39</v>
      </c>
      <c r="H4" s="104"/>
    </row>
    <row r="5" spans="1:8" ht="34" x14ac:dyDescent="0.2">
      <c r="A5" s="108">
        <v>2024</v>
      </c>
      <c r="B5" s="109" t="s">
        <v>47</v>
      </c>
      <c r="C5" s="108" t="s">
        <v>42</v>
      </c>
      <c r="D5" s="106">
        <v>8</v>
      </c>
      <c r="E5" s="108" t="s">
        <v>39</v>
      </c>
      <c r="H5" s="104"/>
    </row>
    <row r="6" spans="1:8" ht="17" x14ac:dyDescent="0.2">
      <c r="A6" s="108">
        <v>2024</v>
      </c>
      <c r="B6" s="109" t="s">
        <v>48</v>
      </c>
      <c r="C6" s="108"/>
      <c r="D6" s="106">
        <v>26</v>
      </c>
      <c r="E6" s="108" t="s">
        <v>39</v>
      </c>
    </row>
    <row r="7" spans="1:8" ht="34" x14ac:dyDescent="0.2">
      <c r="A7" s="108">
        <v>2024</v>
      </c>
      <c r="B7" s="109" t="s">
        <v>49</v>
      </c>
      <c r="C7" s="108"/>
      <c r="D7" s="106">
        <v>6</v>
      </c>
      <c r="E7" s="110" t="s">
        <v>43</v>
      </c>
    </row>
    <row r="8" spans="1:8" ht="17" x14ac:dyDescent="0.2">
      <c r="A8" s="108">
        <v>2024</v>
      </c>
      <c r="B8" s="109" t="s">
        <v>50</v>
      </c>
      <c r="C8" s="108"/>
      <c r="D8" s="106">
        <v>5</v>
      </c>
      <c r="E8" s="110" t="s">
        <v>43</v>
      </c>
    </row>
    <row r="9" spans="1:8" ht="17" x14ac:dyDescent="0.2">
      <c r="A9" s="108">
        <v>2024</v>
      </c>
      <c r="B9" s="109" t="s">
        <v>51</v>
      </c>
      <c r="C9" s="108"/>
      <c r="D9" s="106">
        <v>11</v>
      </c>
      <c r="E9" s="110" t="s">
        <v>43</v>
      </c>
    </row>
    <row r="10" spans="1:8" ht="34" x14ac:dyDescent="0.2">
      <c r="A10" s="108">
        <v>2024</v>
      </c>
      <c r="B10" s="109" t="s">
        <v>52</v>
      </c>
      <c r="C10" s="108"/>
      <c r="D10" s="106">
        <v>9</v>
      </c>
      <c r="E10" s="110" t="s">
        <v>43</v>
      </c>
    </row>
    <row r="11" spans="1:8" ht="34" x14ac:dyDescent="0.2">
      <c r="A11" s="108">
        <v>2024</v>
      </c>
      <c r="B11" s="109" t="s">
        <v>53</v>
      </c>
      <c r="C11" s="108"/>
      <c r="D11" s="106">
        <v>1</v>
      </c>
      <c r="E11" s="110" t="s">
        <v>43</v>
      </c>
    </row>
    <row r="12" spans="1:8" ht="17" x14ac:dyDescent="0.2">
      <c r="A12" s="108">
        <v>2024</v>
      </c>
      <c r="B12" s="109" t="s">
        <v>54</v>
      </c>
      <c r="C12" s="108"/>
      <c r="D12" s="106">
        <v>7</v>
      </c>
      <c r="E12" s="108" t="s">
        <v>38</v>
      </c>
    </row>
    <row r="13" spans="1:8" ht="17" x14ac:dyDescent="0.2">
      <c r="A13" s="108">
        <v>2024</v>
      </c>
      <c r="B13" s="109" t="s">
        <v>55</v>
      </c>
      <c r="C13" s="108"/>
      <c r="D13" s="106">
        <v>1</v>
      </c>
      <c r="E13" s="108" t="s">
        <v>38</v>
      </c>
    </row>
    <row r="14" spans="1:8" ht="17" x14ac:dyDescent="0.2">
      <c r="A14" s="108">
        <v>2024</v>
      </c>
      <c r="B14" s="109" t="s">
        <v>56</v>
      </c>
      <c r="C14" s="108"/>
      <c r="D14" s="106">
        <v>4</v>
      </c>
      <c r="E14" s="108" t="s">
        <v>38</v>
      </c>
    </row>
    <row r="15" spans="1:8" ht="17" x14ac:dyDescent="0.2">
      <c r="A15" s="108">
        <v>2024</v>
      </c>
      <c r="B15" s="109" t="s">
        <v>57</v>
      </c>
      <c r="C15" s="108"/>
      <c r="D15" s="106">
        <v>6</v>
      </c>
      <c r="E15" s="108" t="s">
        <v>38</v>
      </c>
    </row>
    <row r="16" spans="1:8" ht="17" x14ac:dyDescent="0.2">
      <c r="A16" s="108">
        <v>2024</v>
      </c>
      <c r="B16" s="109" t="s">
        <v>58</v>
      </c>
      <c r="C16" s="108"/>
      <c r="D16" s="106">
        <v>1</v>
      </c>
      <c r="E16" s="108" t="s">
        <v>38</v>
      </c>
    </row>
    <row r="17" spans="1:5" ht="17" x14ac:dyDescent="0.2">
      <c r="A17" s="108">
        <v>2024</v>
      </c>
      <c r="B17" s="109" t="s">
        <v>59</v>
      </c>
      <c r="C17" s="108"/>
      <c r="D17" s="106">
        <v>2</v>
      </c>
      <c r="E17" s="108" t="s">
        <v>38</v>
      </c>
    </row>
    <row r="18" spans="1:5" ht="17" x14ac:dyDescent="0.2">
      <c r="A18" s="108">
        <v>2024</v>
      </c>
      <c r="B18" s="109" t="s">
        <v>60</v>
      </c>
      <c r="C18" s="108"/>
      <c r="D18" s="106">
        <v>26</v>
      </c>
      <c r="E18" s="108" t="s">
        <v>38</v>
      </c>
    </row>
    <row r="19" spans="1:5" ht="17" x14ac:dyDescent="0.2">
      <c r="A19" s="108">
        <v>2024</v>
      </c>
      <c r="B19" s="109" t="s">
        <v>61</v>
      </c>
      <c r="C19" s="108"/>
      <c r="D19" s="106">
        <v>2</v>
      </c>
      <c r="E19" s="108" t="s">
        <v>37</v>
      </c>
    </row>
    <row r="20" spans="1:5" ht="17" x14ac:dyDescent="0.2">
      <c r="A20" s="108">
        <v>2024</v>
      </c>
      <c r="B20" s="109" t="s">
        <v>62</v>
      </c>
      <c r="C20" s="108"/>
      <c r="D20" s="106">
        <v>2</v>
      </c>
      <c r="E20" s="108" t="s">
        <v>37</v>
      </c>
    </row>
    <row r="21" spans="1:5" ht="17" x14ac:dyDescent="0.2">
      <c r="A21" s="108">
        <v>2024</v>
      </c>
      <c r="B21" s="109" t="s">
        <v>63</v>
      </c>
      <c r="C21" s="108"/>
      <c r="D21" s="106">
        <v>1</v>
      </c>
      <c r="E21" s="108" t="s">
        <v>37</v>
      </c>
    </row>
    <row r="22" spans="1:5" ht="17" x14ac:dyDescent="0.2">
      <c r="A22" s="108">
        <v>2024</v>
      </c>
      <c r="B22" s="109" t="s">
        <v>64</v>
      </c>
      <c r="C22" s="108"/>
      <c r="D22" s="106">
        <v>1</v>
      </c>
      <c r="E22" s="108" t="s">
        <v>37</v>
      </c>
    </row>
    <row r="23" spans="1:5" ht="17" x14ac:dyDescent="0.2">
      <c r="A23" s="108">
        <v>2024</v>
      </c>
      <c r="B23" s="109" t="s">
        <v>65</v>
      </c>
      <c r="C23" s="108"/>
      <c r="D23" s="106">
        <v>3</v>
      </c>
      <c r="E23" s="108" t="s">
        <v>37</v>
      </c>
    </row>
    <row r="24" spans="1:5" ht="17" x14ac:dyDescent="0.2">
      <c r="A24" s="108">
        <v>2024</v>
      </c>
      <c r="B24" s="109" t="s">
        <v>66</v>
      </c>
      <c r="C24" s="108"/>
      <c r="D24" s="106">
        <v>3</v>
      </c>
      <c r="E24" s="108" t="s">
        <v>37</v>
      </c>
    </row>
    <row r="25" spans="1:5" ht="17" x14ac:dyDescent="0.2">
      <c r="A25" s="108">
        <v>2024</v>
      </c>
      <c r="B25" s="109" t="s">
        <v>67</v>
      </c>
      <c r="C25" s="108"/>
      <c r="D25" s="106">
        <v>3</v>
      </c>
      <c r="E25" s="108" t="s">
        <v>37</v>
      </c>
    </row>
    <row r="26" spans="1:5" ht="17" x14ac:dyDescent="0.2">
      <c r="A26" s="108">
        <v>2024</v>
      </c>
      <c r="B26" s="109" t="s">
        <v>68</v>
      </c>
      <c r="C26" s="108"/>
      <c r="D26" s="106">
        <v>5</v>
      </c>
      <c r="E26" s="108" t="s">
        <v>37</v>
      </c>
    </row>
    <row r="27" spans="1:5" ht="17" x14ac:dyDescent="0.2">
      <c r="A27" s="108">
        <v>2024</v>
      </c>
      <c r="B27" s="109" t="s">
        <v>69</v>
      </c>
      <c r="C27" s="108"/>
      <c r="D27" s="106">
        <v>1</v>
      </c>
      <c r="E27" s="108" t="s">
        <v>37</v>
      </c>
    </row>
    <row r="28" spans="1:5" ht="34" x14ac:dyDescent="0.2">
      <c r="A28" s="108">
        <v>2024</v>
      </c>
      <c r="B28" s="109" t="s">
        <v>70</v>
      </c>
      <c r="C28" s="108"/>
      <c r="D28" s="106">
        <v>3</v>
      </c>
      <c r="E28" s="108" t="s">
        <v>37</v>
      </c>
    </row>
    <row r="29" spans="1:5" ht="17" x14ac:dyDescent="0.2">
      <c r="A29" s="108">
        <v>2024</v>
      </c>
      <c r="B29" s="109" t="s">
        <v>71</v>
      </c>
      <c r="C29" s="108"/>
      <c r="D29" s="106">
        <v>1</v>
      </c>
      <c r="E29" s="108" t="s">
        <v>40</v>
      </c>
    </row>
    <row r="30" spans="1:5" ht="17" x14ac:dyDescent="0.2">
      <c r="A30" s="108">
        <v>2024</v>
      </c>
      <c r="B30" s="109" t="s">
        <v>72</v>
      </c>
      <c r="C30" s="108"/>
      <c r="D30" s="106">
        <v>1</v>
      </c>
      <c r="E30" s="108" t="s">
        <v>40</v>
      </c>
    </row>
    <row r="31" spans="1:5" ht="17" x14ac:dyDescent="0.2">
      <c r="A31" s="108">
        <v>2024</v>
      </c>
      <c r="B31" s="109" t="s">
        <v>73</v>
      </c>
      <c r="C31" s="108"/>
      <c r="D31" s="106">
        <v>1</v>
      </c>
      <c r="E31" s="108" t="s">
        <v>40</v>
      </c>
    </row>
    <row r="32" spans="1:5" ht="17" x14ac:dyDescent="0.2">
      <c r="A32" s="108">
        <v>2024</v>
      </c>
      <c r="B32" s="109" t="s">
        <v>74</v>
      </c>
      <c r="C32" s="108"/>
      <c r="D32" s="106">
        <v>1</v>
      </c>
      <c r="E32" s="108" t="s">
        <v>40</v>
      </c>
    </row>
    <row r="33" spans="1:5" ht="34" x14ac:dyDescent="0.2">
      <c r="A33" s="108">
        <v>2024</v>
      </c>
      <c r="B33" s="109" t="s">
        <v>75</v>
      </c>
      <c r="C33" s="108"/>
      <c r="D33" s="106">
        <v>1</v>
      </c>
      <c r="E33" s="108" t="s">
        <v>40</v>
      </c>
    </row>
    <row r="34" spans="1:5" ht="17" x14ac:dyDescent="0.2">
      <c r="A34" s="108">
        <v>2024</v>
      </c>
      <c r="B34" s="109" t="s">
        <v>76</v>
      </c>
      <c r="C34" s="108"/>
      <c r="D34" s="106">
        <v>1</v>
      </c>
      <c r="E34" s="108" t="s">
        <v>40</v>
      </c>
    </row>
    <row r="35" spans="1:5" ht="17" x14ac:dyDescent="0.2">
      <c r="A35" s="108">
        <v>2024</v>
      </c>
      <c r="B35" s="109" t="s">
        <v>93</v>
      </c>
      <c r="C35" s="108"/>
      <c r="D35" s="106">
        <v>1</v>
      </c>
      <c r="E35" s="108" t="s">
        <v>40</v>
      </c>
    </row>
    <row r="36" spans="1:5" ht="17" x14ac:dyDescent="0.2">
      <c r="A36" s="108">
        <v>2024</v>
      </c>
      <c r="B36" s="109" t="s">
        <v>77</v>
      </c>
      <c r="C36" s="108"/>
      <c r="D36" s="106">
        <v>1</v>
      </c>
      <c r="E36" s="108" t="s">
        <v>40</v>
      </c>
    </row>
    <row r="37" spans="1:5" ht="17" x14ac:dyDescent="0.2">
      <c r="A37" s="108">
        <v>2024</v>
      </c>
      <c r="B37" s="109" t="s">
        <v>78</v>
      </c>
      <c r="C37" s="108" t="s">
        <v>78</v>
      </c>
      <c r="D37" s="106">
        <v>1</v>
      </c>
      <c r="E37" s="108" t="s">
        <v>40</v>
      </c>
    </row>
    <row r="38" spans="1:5" ht="17" x14ac:dyDescent="0.2">
      <c r="A38" s="111">
        <v>2024</v>
      </c>
      <c r="B38" s="112" t="s">
        <v>79</v>
      </c>
      <c r="C38" s="111" t="s">
        <v>94</v>
      </c>
      <c r="D38" s="107">
        <v>1</v>
      </c>
      <c r="E38" s="111" t="s">
        <v>40</v>
      </c>
    </row>
    <row r="39" spans="1:5" ht="34" x14ac:dyDescent="0.2">
      <c r="A39" s="108">
        <v>2024</v>
      </c>
      <c r="B39" s="109" t="s">
        <v>80</v>
      </c>
      <c r="C39" s="108"/>
      <c r="D39" s="106">
        <v>1</v>
      </c>
      <c r="E39" s="108" t="s">
        <v>40</v>
      </c>
    </row>
    <row r="40" spans="1:5" ht="17" x14ac:dyDescent="0.2">
      <c r="A40" s="108">
        <v>2024</v>
      </c>
      <c r="B40" s="109" t="s">
        <v>81</v>
      </c>
      <c r="C40" s="108" t="s">
        <v>91</v>
      </c>
      <c r="D40" s="106">
        <v>1</v>
      </c>
      <c r="E40" s="108" t="s">
        <v>40</v>
      </c>
    </row>
    <row r="41" spans="1:5" ht="17" x14ac:dyDescent="0.2">
      <c r="A41" s="108">
        <v>2024</v>
      </c>
      <c r="B41" s="109" t="s">
        <v>82</v>
      </c>
      <c r="C41" s="108"/>
      <c r="D41" s="106">
        <v>1</v>
      </c>
      <c r="E41" s="108" t="s">
        <v>40</v>
      </c>
    </row>
    <row r="42" spans="1:5" ht="17" x14ac:dyDescent="0.2">
      <c r="A42" s="108">
        <v>2024</v>
      </c>
      <c r="B42" s="109" t="s">
        <v>83</v>
      </c>
      <c r="C42" s="108"/>
      <c r="D42" s="106">
        <v>3</v>
      </c>
      <c r="E42" s="108" t="s">
        <v>40</v>
      </c>
    </row>
    <row r="43" spans="1:5" ht="17" x14ac:dyDescent="0.2">
      <c r="A43" s="108">
        <v>2024</v>
      </c>
      <c r="B43" s="109" t="s">
        <v>84</v>
      </c>
      <c r="C43" s="108"/>
      <c r="D43" s="106">
        <v>1</v>
      </c>
      <c r="E43" s="108" t="s">
        <v>40</v>
      </c>
    </row>
    <row r="44" spans="1:5" ht="17" x14ac:dyDescent="0.2">
      <c r="A44" s="108">
        <v>2024</v>
      </c>
      <c r="B44" s="109" t="s">
        <v>85</v>
      </c>
      <c r="C44" s="108"/>
      <c r="D44" s="106">
        <v>1</v>
      </c>
      <c r="E44" s="108" t="s">
        <v>40</v>
      </c>
    </row>
    <row r="45" spans="1:5" ht="17" x14ac:dyDescent="0.2">
      <c r="A45" s="108">
        <v>2024</v>
      </c>
      <c r="B45" s="109" t="s">
        <v>86</v>
      </c>
      <c r="C45" s="108"/>
      <c r="D45" s="106">
        <v>1</v>
      </c>
      <c r="E45" s="108" t="s">
        <v>40</v>
      </c>
    </row>
    <row r="46" spans="1:5" ht="34" x14ac:dyDescent="0.2">
      <c r="A46" s="108">
        <v>2024</v>
      </c>
      <c r="B46" s="109" t="s">
        <v>87</v>
      </c>
      <c r="C46" s="108"/>
      <c r="D46" s="106">
        <v>1</v>
      </c>
      <c r="E46" s="108" t="s">
        <v>40</v>
      </c>
    </row>
    <row r="47" spans="1:5" ht="17" x14ac:dyDescent="0.2">
      <c r="A47" s="108">
        <v>2024</v>
      </c>
      <c r="B47" s="109" t="s">
        <v>88</v>
      </c>
      <c r="C47" s="108"/>
      <c r="D47" s="106">
        <v>2</v>
      </c>
      <c r="E47" s="108" t="s">
        <v>40</v>
      </c>
    </row>
    <row r="48" spans="1:5" ht="17" x14ac:dyDescent="0.2">
      <c r="A48" s="108">
        <v>2024</v>
      </c>
      <c r="B48" s="109" t="s">
        <v>89</v>
      </c>
      <c r="C48" s="108"/>
      <c r="D48" s="106">
        <v>3</v>
      </c>
      <c r="E48" s="108" t="s">
        <v>40</v>
      </c>
    </row>
    <row r="49" spans="1:5" ht="17" x14ac:dyDescent="0.2">
      <c r="A49" s="108">
        <v>2024</v>
      </c>
      <c r="B49" s="109" t="s">
        <v>90</v>
      </c>
      <c r="C49" s="108"/>
      <c r="D49" s="106">
        <v>1</v>
      </c>
      <c r="E49" s="108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Investissements par Antenne</vt:lpstr>
      <vt:lpstr>Investissement par Genre</vt:lpstr>
      <vt:lpstr>Nombre d'objectifs</vt:lpstr>
      <vt:lpstr>CA Par Producteurs</vt:lpstr>
      <vt:lpstr>XXX (feuilles de calculs)</vt:lpstr>
      <vt:lpstr>CA par Producteurs (noms)</vt:lpstr>
      <vt:lpstr>'Investissement par Genre'!Zone_d_impression</vt:lpstr>
      <vt:lpstr>'Investissements par Antenne'!Zone_d_impression</vt:lpstr>
      <vt:lpstr>'Nombre d''objectifs'!Zone_d_impression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 Spi</cp:lastModifiedBy>
  <cp:lastPrinted>2024-04-30T10:53:02Z</cp:lastPrinted>
  <dcterms:created xsi:type="dcterms:W3CDTF">2022-04-06T13:31:37Z</dcterms:created>
  <dcterms:modified xsi:type="dcterms:W3CDTF">2025-07-04T10:21:29Z</dcterms:modified>
</cp:coreProperties>
</file>